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bys.MZK\AppData\Local\Microsoft\Windows\INetCache\Content.Outlook\Y2ZD6V14\"/>
    </mc:Choice>
  </mc:AlternateContent>
  <xr:revisionPtr revIDLastSave="0" documentId="13_ncr:1_{59C1462E-477B-436E-90EF-2E1C9E6B3E4C}" xr6:coauthVersionLast="47" xr6:coauthVersionMax="47" xr10:uidLastSave="{00000000-0000-0000-0000-000000000000}"/>
  <bookViews>
    <workbookView xWindow="-120" yWindow="-120" windowWidth="29040" windowHeight="15720" activeTab="1" xr2:uid="{69EA1EF8-5E10-4585-B0A6-5F223242C796}"/>
  </bookViews>
  <sheets>
    <sheet name="Tabele 1-6" sheetId="1" r:id="rId1"/>
    <sheet name="Tabela 7 " sheetId="6" r:id="rId2"/>
  </sheets>
  <definedNames>
    <definedName name="_Hlk156894552" localSheetId="0">'Tabele 1-6'!#REF!</definedName>
    <definedName name="_Hlk507761007" localSheetId="0">'Tabele 1-6'!#REF!</definedName>
    <definedName name="_Hlk507997512" localSheetId="0">'Tabele 1-6'!#REF!</definedName>
    <definedName name="_Hlk51657406" localSheetId="0">'Tabele 1-6'!#REF!</definedName>
    <definedName name="_Hlk61339011" localSheetId="0">'Tabele 1-6'!#REF!</definedName>
    <definedName name="_xlnm.Print_Area" localSheetId="0">'Tabele 1-6'!$A$1:$L$197</definedName>
    <definedName name="_xlnm.Print_Titles" localSheetId="0">'Tabele 1-6'!$3:$3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6" l="1"/>
  <c r="F16" i="6"/>
  <c r="E15" i="6"/>
  <c r="E14" i="6"/>
  <c r="E13" i="6"/>
  <c r="E12" i="6"/>
  <c r="J11" i="6"/>
  <c r="J16" i="6" s="1"/>
  <c r="I11" i="6"/>
  <c r="H11" i="6"/>
  <c r="H16" i="6" s="1"/>
  <c r="G11" i="6"/>
  <c r="G16" i="6" s="1"/>
  <c r="F11" i="6"/>
  <c r="E11" i="6"/>
  <c r="E16" i="6" s="1"/>
  <c r="E162" i="1"/>
  <c r="E161" i="1" l="1"/>
  <c r="I189" i="1"/>
  <c r="H189" i="1"/>
  <c r="G189" i="1"/>
  <c r="F189" i="1"/>
  <c r="E189" i="1"/>
  <c r="E54" i="1" l="1"/>
  <c r="F54" i="1"/>
  <c r="G54" i="1"/>
  <c r="H54" i="1"/>
  <c r="I54" i="1"/>
  <c r="J164" i="1" l="1"/>
  <c r="I164" i="1"/>
  <c r="H164" i="1"/>
  <c r="G164" i="1"/>
  <c r="F164" i="1"/>
  <c r="E164" i="1"/>
  <c r="J108" i="1"/>
  <c r="I108" i="1"/>
  <c r="H108" i="1"/>
  <c r="G108" i="1"/>
  <c r="F108" i="1"/>
  <c r="E87" i="1"/>
  <c r="E108" i="1" s="1"/>
  <c r="J44" i="1"/>
  <c r="J197" i="1" s="1"/>
  <c r="I44" i="1"/>
  <c r="I197" i="1" s="1"/>
  <c r="H44" i="1"/>
  <c r="G44" i="1"/>
  <c r="F44" i="1"/>
  <c r="F197" i="1" s="1"/>
  <c r="E44" i="1"/>
  <c r="E197" i="1" s="1"/>
  <c r="E191" i="1" l="1"/>
  <c r="E194" i="1" s="1"/>
  <c r="E196" i="1" s="1"/>
  <c r="G191" i="1"/>
  <c r="G194" i="1" s="1"/>
  <c r="G197" i="1"/>
  <c r="H191" i="1"/>
  <c r="H194" i="1" s="1"/>
  <c r="H196" i="1" s="1"/>
  <c r="H197" i="1"/>
  <c r="I191" i="1"/>
  <c r="I194" i="1" s="1"/>
  <c r="I196" i="1" s="1"/>
  <c r="J191" i="1"/>
  <c r="J194" i="1" s="1"/>
  <c r="J196" i="1" s="1"/>
  <c r="F191" i="1"/>
  <c r="F194" i="1" s="1"/>
  <c r="F196" i="1" s="1"/>
  <c r="G196" i="1" l="1"/>
</calcChain>
</file>

<file path=xl/sharedStrings.xml><?xml version="1.0" encoding="utf-8"?>
<sst xmlns="http://schemas.openxmlformats.org/spreadsheetml/2006/main" count="450" uniqueCount="336">
  <si>
    <t>ZWiK MZK STALOWA WOLA</t>
  </si>
  <si>
    <t>I. Kanalizacja sanitarna</t>
  </si>
  <si>
    <t>Lp.</t>
  </si>
  <si>
    <t>Nazwa zadania</t>
  </si>
  <si>
    <t>Lata realizacji inwestycji</t>
  </si>
  <si>
    <t>Całkowity koszt zadania      [PLN]</t>
  </si>
  <si>
    <t>Wysokość nakładów 
w roku 
2026 
[PLN]</t>
  </si>
  <si>
    <t>Wysokość nakładów 
w roku 
2027
[PLN]</t>
  </si>
  <si>
    <t>Wysokość nakładów 
w roku 
2028
[PLN]</t>
  </si>
  <si>
    <t>Wysokość nakładów 
w roku 
2029
[PLN]</t>
  </si>
  <si>
    <t>Wysokość nakładów 
w roku 2030
[PLN]</t>
  </si>
  <si>
    <t>Planowane zamknięcie inwestycji</t>
  </si>
  <si>
    <t>Opis inwestycji</t>
  </si>
  <si>
    <t>Przebudowa kolektora tłocznego od ul. Wrzosowej do studni rozprężnej przy ul. Staszica</t>
  </si>
  <si>
    <t xml:space="preserve">Przedmiotowa inwestycja ma za zadanie zapewnić bezpieczeństwo przepływu ścieków na istniejącym odcinku tłocznym odprowadzającym ścieki z całości wschodniej części miasta. Kolektorem odprowadzane są ścieki z 10 istniejących obecnie przepompowni ścieków. Rurociąg wykonany jest ze stali, która jest w złym stanie technicznym. W latach ubiegłych została wykonana wymiana część kolektora, na którym często dochodziło do awarii.  </t>
  </si>
  <si>
    <t>Przebudowa odcinka kanalizacji sanitarnej w ulicy Hutniczej odcinek od ul Ofiar Katynia do ul. Metalowców</t>
  </si>
  <si>
    <t>Przedmiotowa inwestycja ma za zadanie zapewnić bezpieczeństwo przepływu ścieków na istniejącym odcinku starego kolektora, którego średnica jest mniejsza od wymienionych w uprzednich latach kolektorów doprowadzających i odprowadzających ścieki. Dostosowanie średnicy ścieków do zmodernizowanych uprzednio rurociągów wyeliminuje konieczność ciągłego udrażniania powyższej kanalizacji.</t>
  </si>
  <si>
    <t>Renowacja komór studziennych na kolektorze C</t>
  </si>
  <si>
    <t>Ze względu na bardzo zły stan techniczny istniejących komór studziennych  należy przeprowadzić ich renowację - kontynuacja rozpoczętych robót do zakończenia, której pozostało wykonanie naprawy 10 studni.</t>
  </si>
  <si>
    <t xml:space="preserve">Renowacja studni kanalizacyjnych na sieci kanalizacji sanitarnej na odcinku od wejścia do Centralnego Placu Zabaw przy budynku SM do włączenia do kolektora C </t>
  </si>
  <si>
    <t>Inwestycja ma za zadanie zapewnić bezpieczeństwo przepływu ścieków końcowego starego odcinka sieci kanalizacyjnej, której około 80% zostało przebudowane w latach ubiegłych. Przedmiotowy odcinek wykonany jest z rur betonowych, które są już mocno zerodowane. Często dochodzi do zapadania się istniejącego terenu szczególnie w pobliżu studni kanalizacyjnych. Do zakończenia inwestycji zostało wykonanie renowacji studni kanalizacyjnych.</t>
  </si>
  <si>
    <t>Przebudowa odcinka kanalizacji sanitarnej przy ul.Niezłomnych w kierunku ul.Podleśnej</t>
  </si>
  <si>
    <t xml:space="preserve">Inwestycja ma za zadanie zapewnić bezpieczeństwo przepływu ścieków końcowego starego odcinka sieci kanalizacyjnej, przebiegającej przez teren prywatny. Przedmiotowy odcinek wykonany jest z rur kamionkowych, które są już częściowo sklawiszowane i popękane. </t>
  </si>
  <si>
    <t>Przebudowa sieci kanalizacyjnej osiedlowej na odcinku od ulicy Okulickiego 8 do Okulickiego 10</t>
  </si>
  <si>
    <t xml:space="preserve">Przedmiotowa inwestycja ma za zadanie zapewnić bezpieczeństwo przepływu ścieków na istniejącym odcinku starego zerodowanego kolektora betonowego, na którym występują liczne nieszczelności. </t>
  </si>
  <si>
    <t>Przebudowa sieci kanalizacyjnej DN 200 w ul. Czarnieckiego pod mostem na rzece San</t>
  </si>
  <si>
    <t xml:space="preserve">Przedmiotowa inwestycja ma za zadanie zapewnić bezpieczeństwo odbioru ścieków z osiedla domków jednorodzinnych Zasanie. Rurociąg tłoczny stalowy DN200, wykonany w latach 90, podwieszony został pod mostem na rzece San. Zastosowana izolacja ociepleniowa została wykonana z wełny mineralnej w otulinie blachy ocynkowanej. Pod wpływem warunków atmosferycznych blacha w wielu miejscach jest przekorodowana. Ponadto uszkodzeniu uległo ocieplenie na skutek przedostawania się wód opadowych oraz skroplin. </t>
  </si>
  <si>
    <t>Budowa i dostosowanie układów sieci kanalizacyjnych według zapotrzebowania</t>
  </si>
  <si>
    <t>2026-2028</t>
  </si>
  <si>
    <t>Przedmiotowa inwestycja ma za zadanie przewidzenie możliwości budowy i dostosowania układów kanalizacyjnych według zapotrzebowania w celu uzbrojenia terenów mieszkalnych i przemysłowych.</t>
  </si>
  <si>
    <t>9.1</t>
  </si>
  <si>
    <t>9.2</t>
  </si>
  <si>
    <t>9.3</t>
  </si>
  <si>
    <t xml:space="preserve">Przebudowa kolektora A kanalizacji sanitarnej do Miejskiej Oczyszczalni Ścieków na odcinkach, na których nie zostały wymienione rury podczas budowy obwodnicy Stalowej Woli </t>
  </si>
  <si>
    <t>2027-2028</t>
  </si>
  <si>
    <t xml:space="preserve">Przedmiotowa inwestycja ma za zadanie zapewnić bezpieczeństwo przepływu ścieków głównego kolektora sanitarnego A o średnicy 1200 mm, doprowadzającego ścieki do Miejskiej Oczyszczalni z południowo-wschodniej części miasta Stalowej Woli. Istniejący kolektor wykonany został z rur żelbetonowych, które na skutek długiej eksploatacji są w złym stanie technicznym. Beton jest mocno zerodowany, w rurach widać wystające pręty zbrojeniowe. </t>
  </si>
  <si>
    <t>10.1</t>
  </si>
  <si>
    <t>Etap 1 - odcinek od studni 153.21/151.37 do studni 153.81/151.26</t>
  </si>
  <si>
    <t>10.2</t>
  </si>
  <si>
    <t>Etap 2 - odcinekod studni 153.81/151.26 do studni 153.12/151.18</t>
  </si>
  <si>
    <t xml:space="preserve">Renowacja metodą bezwykopową kolektora sanitarnego od ul. Poniatowskiego do skrzyżowania ul. Obrońców Pokoju z ul. Obrońców Westerplatte </t>
  </si>
  <si>
    <t>2027-2030</t>
  </si>
  <si>
    <t xml:space="preserve">Przedmiotowa inwestycja ma za zadanie zapewnić bezpieczeństwo przepływu ścieków na istniejącym odcinku starego kolektora, który na większości trasy posadowiony jest poniżej poziomu wód gruntowych na niestabilnym podłożu (teren kurzawkowy). Często dochodzi do zapadnięcia się gruntu przy studniach kanalizacyjnych na skutek wypłukiwania ziemi przez nieszczelności w kręgach studziennych. Wystąpiła również dwukrotnie awaria załamania kolektora na skutek zapadnięcia się studni kanalizacyjnych.  </t>
  </si>
  <si>
    <t>11.1</t>
  </si>
  <si>
    <t>Etap 1 - odcinek od studni 157.26/153.08 do studni 163.44/153.74</t>
  </si>
  <si>
    <t>11.2</t>
  </si>
  <si>
    <t>Etap 2 - odcinek od studni 161.96/154.51 do studni 160.82/154.89</t>
  </si>
  <si>
    <t>11.3</t>
  </si>
  <si>
    <t>Etap 3 - odcinek od studni 160.82/154.89 do studni 159.88/155.41</t>
  </si>
  <si>
    <t>11.4</t>
  </si>
  <si>
    <t>Etap 4 - odcinek od studni 159.88/155.41 do studni 159.62/156.17</t>
  </si>
  <si>
    <t>Przebudowa sieci kanalizacyjnej w ulicach: Szkolna, Spokojna, Makowa, Malinowa, Zaułek, Akacjowa, Zaułek</t>
  </si>
  <si>
    <t xml:space="preserve">Przedmiotowa inwestycja ma za zadanie zapewnić bezpieczeństwo przepływu ścieków na osiedlu domków jednorodzinnych Energetyków. Kolektor posadowiony jest poniżej poziomu wód gruntowych. Na skutek wypłukiwania piasku z gruntu do wnętrza kolektora, poprzez nieszczelne połączenia starych rur, w latach ubiegłych często dochodziło do zapadnięć jezdni. </t>
  </si>
  <si>
    <t>12.1</t>
  </si>
  <si>
    <t>Etap 1 - ul. Malinowa i Makowa do Przepompowni</t>
  </si>
  <si>
    <t>12.2</t>
  </si>
  <si>
    <t>Etap 2 - ul. Spokojna i Makowa do Przepompowni</t>
  </si>
  <si>
    <t>12.3</t>
  </si>
  <si>
    <t>Etap 3 - ul. Szkolnej i Makowa do Spokojnej</t>
  </si>
  <si>
    <t>12.4</t>
  </si>
  <si>
    <t>Etap 4 - ul. Wesoła, Zaułek, Akacjowa, Malinowa</t>
  </si>
  <si>
    <t>Przebudowa sieci kanalizacji sanitarnej w ul. Piaskowa, Al. Jana Pawła II od nr 29 do 49, Górka, Okrężna, Cicha, Harcerska, Klonowa, Wiśniowa i Czwartaków wraz z wyjściami przyłączy do granicy nieruchomości</t>
  </si>
  <si>
    <t>Przedmiotowa inwestycja ma za zadanie zapewnić bezpieczeństwo przepływu ścieków na istniejących odcinkach starych kolektorów, na których występują liczne popękania i nieszczelności. Dodatkow na istniejących studniach kanalizacyjnych często występują liczne nieszczelności co skutkuje okresowym zapadaniem się nawierzchni drogowych.</t>
  </si>
  <si>
    <t>13.1</t>
  </si>
  <si>
    <t xml:space="preserve">Etap 1 - Al. J.P. II i Harcerska </t>
  </si>
  <si>
    <t>13.2</t>
  </si>
  <si>
    <t>Etap 2 - ul. Klonowa i Okrężna</t>
  </si>
  <si>
    <t>13.3</t>
  </si>
  <si>
    <t>Etap 3 - ul. Piaskowa i Czwartaków</t>
  </si>
  <si>
    <t>13.4</t>
  </si>
  <si>
    <t>Etap 4 - ul. Wiśniowa, Górka i Cicha</t>
  </si>
  <si>
    <t>Przebudowa sieci kanalizacyjnej na odcinku od ulicy Poniatowskiego 35 do Poniatowskiego 104</t>
  </si>
  <si>
    <t>2028-2030</t>
  </si>
  <si>
    <t xml:space="preserve">Przedmiotowa inwestycja ma za zadanie zapewnić bezpieczeństwo przepływu ścieków na istniejącym odcinku starego kolektora betonowego, na którym występują przeciwspadki oraz załamania. </t>
  </si>
  <si>
    <t>14.1</t>
  </si>
  <si>
    <t>Etap 1 - odcinek od studni 162.02/158.82 do studni 162.39/159.14</t>
  </si>
  <si>
    <t>14.2</t>
  </si>
  <si>
    <t>Etap 2 - odcinek od studni 162.39/159.14 do studni 163.00/160.10</t>
  </si>
  <si>
    <t>14.3</t>
  </si>
  <si>
    <t>Etap 3 - odcinek od studni 163.00/160.10 do studni 162.76/160.71</t>
  </si>
  <si>
    <t>Przebudowa kanalizacji sanitarnej na odcinku od ul. Wyszyńskiego do ul. Skoczyńskiego</t>
  </si>
  <si>
    <t xml:space="preserve">Inwestycja ma za zadanie zapewnić bezpieczeństwo przepływu ścieków jednego z najstarszych odcinków kanalizacji, odbierających ścieki z nieruchomości posadowionych przy ulicach: Skoczyńskiego, Wolności, Staszica, Narutowicza, Mickiewicza i Wyszyńskiego, które doprowadzane są do głównego kolektora A. Powyższa sieć wykonana jest z rur kamionkowych o średnicy od 200 mm. Na sieci są liczne wpięcia starych bloków przy pomocy trójników bez studni rewizyjnych. Odcinek kanalizacji zlokalizowany w ulicy Narutowicza jest jednym z najczęściej zatykających się rurociągów kanalizacyjnych. Rurociągi posadowione są na znacznej głębokości. </t>
  </si>
  <si>
    <t>15.1</t>
  </si>
  <si>
    <t>Etap 1 - odcinek od ul. Wyszyńskiego przez ul. Jaśkowskiego do ul. Mickiewicza</t>
  </si>
  <si>
    <t>15.2</t>
  </si>
  <si>
    <t>Etap 2 - odcinek od ul. Mickiewicza do ul. Staszica</t>
  </si>
  <si>
    <t>15.3</t>
  </si>
  <si>
    <t>Etap 3 - odcinek od ul. Staszica do ul. Skoczyńskiego</t>
  </si>
  <si>
    <t>Wymiana pompowni ścieków zgodnie z zapotrzebowaniem</t>
  </si>
  <si>
    <t>2026-2029</t>
  </si>
  <si>
    <t>Przedmiotowa inwestycja ma za zadanie zapewnić bezpieczeństwo transportu ścieków układami pompowymi. Starzejące się  przepompownie scieków wymagają coraz częstszych napraw i wymian urządzeń. Uszkodzeniom ulegają również stare zbiornik pompowni. Ponadto rozwój miasta i rozbudowa osiedli miasta wymaga usprawnienia istniejących pompowni ścieków.</t>
  </si>
  <si>
    <t>1.1</t>
  </si>
  <si>
    <t>Etap 1 - wymiana pompowni na ul. Makowej</t>
  </si>
  <si>
    <t>1.2</t>
  </si>
  <si>
    <t>Etap 2 - wymiana pompowni na ul. Gałczyńskiego i lub Solidarności</t>
  </si>
  <si>
    <t>1.3</t>
  </si>
  <si>
    <t>Etap 3 - wymiana pompowni na osiedlu Piaski I</t>
  </si>
  <si>
    <t>1.4</t>
  </si>
  <si>
    <t>Etap 4 - wymiana pompowni na osiedlu Zasanie</t>
  </si>
  <si>
    <t>III. Sieci wodociągowe</t>
  </si>
  <si>
    <t>Budowa odcinka wodociągu łączącego sieć wodociągową EkoSan z rurociągiem wody surowej na Starym Ujęciu Wody</t>
  </si>
  <si>
    <t>Przedmiotowa inwestycja ma za zadanie zapewnić bezpieczeństwo dostawy wody dla mieszkańców Stalowej Woli z sieci wodociągowej i Ujęć Wód należacych do Firmy EkoSan Stalowa Wola Sp. z o.o.</t>
  </si>
  <si>
    <t>Przedmiotowa inwestycja ma za zadanie zapewnić bezpieczeństwo dostawy wody w ul. Traugutta, na osiedlu domków jednorodzinnych Piaski. Istniejący rurociąg stalowy jest w bardzo złym stanie technicznym. Rury są skorodowane.  Występuje konieczność częstego płukania sieci wodociągowej. Często dochodzi do awarii zarówno na sieci jak i na przyłączach wodociągowych.</t>
  </si>
  <si>
    <t>Przedmiotowa inwestycja ma za zadanie zapewnić bezpieczeństwo dostawy wody do domków jednorodzinnych zlokalizowanych przy ul. Wesołej oraz Szkolnej od nr 8 do 20. Rurociąg stalowy jest w złym stanie technicznym. Często dochodzi do awarii zarówno na sieci jak i na przyłączach wodociągowych.</t>
  </si>
  <si>
    <t>Przebudowa sieci wodociągowej wraz z przyłączami na odcinku od ul. Poniatowskiego 2 do ul. Poniatowskiego 16 w Stalowej Woli</t>
  </si>
  <si>
    <t>Przedmiotowa inwestycja ma za zadanie zapewnić bezpieczeństwo dostawy wody dla istniejących budynków mieszkalnych i usługowych, zlokalizowanych na przedmiotowym odcinku. Rurociąg żeliwny jest w złym stanie technicznym, co sprzyja występowaniu awarii sieci.</t>
  </si>
  <si>
    <t>Przebudowa sieci wodociągowej Dn 200 w ul. Czarnieckiego pod mostem na rzece San</t>
  </si>
  <si>
    <t>Przedmiotowa inwestycja ma za zadanie zapewnić bezpieczeństwo dostawy wody na osiedlu domków jednorodzinnych Zasanie. Rurociąg dosyłowy stalowy DN200, wykonany w latach 90, podwieszony został pod mostem na rzece San. Zastosowana izolacja ociepleniowa została wykonana z wełny mineralnej w otulinie blachy ocynkowanej. Pod wpływem warunków atmosferycznych blacha w wielu miejscach jest przekorodowana. Ponadto uszkodzeniu uległo ocieplenie na skutek przedostawania się wód opadowych oraz skraplania wodociągu. W ostatnim czasie wystąpiła awaria, która spowodowała długotrwały trudny do zaobserwowania wyciek wody w rejonie rzeki.</t>
  </si>
  <si>
    <t>Budowa sieci wodociągowej fi 225 w ul. Kwiatkowskiego (odcinek od Przedszkola do Ambolatorium)</t>
  </si>
  <si>
    <t xml:space="preserve">Przedmiotowa inwestycja ma za zadanie uzbrojenie ulicy Kwiatkowskiego w miejską sieć wodociągową oraz stworzenie możliwości dostawy wody do podmiotów działających przy w/w ulicy. </t>
  </si>
  <si>
    <t>Przebudowa sieci wodociągowej wraz z przyłączami na osiedlu „Hutnik” w Stalowej Woli</t>
  </si>
  <si>
    <t>2026-2030</t>
  </si>
  <si>
    <t>Przedmiotowa inwestycja ma za zadanie zapewnić bezpieczeństwo dostawy wody na osiedlu domków jednorodzinnych Hutnik. Rurociąg stalowy jest w złym stanie technicznym, posadowiony poniżej poziomu wody gruntowej, częściowo przebiega przez tereny prywatne. Często dochodzi do awarii zarówno na sieci jak i na przyłączach wodociągowych.</t>
  </si>
  <si>
    <t>7.1</t>
  </si>
  <si>
    <t>Etap 1 - wymiana  rurociagów na odcinkach od granicy pasa drogowego do budynków w przebudowywanych ulicach: Wańkowicza, Parkingowa i Jagodowa</t>
  </si>
  <si>
    <t>7.2</t>
  </si>
  <si>
    <t>Etap 2 - ul. Wyspiańskiego i Wyczółkowskiego</t>
  </si>
  <si>
    <t>7.3</t>
  </si>
  <si>
    <t>7.4</t>
  </si>
  <si>
    <t>Etap 4 - ul. Kossaka i ul. Parkingowa od nr 5 do 49</t>
  </si>
  <si>
    <t>7.5</t>
  </si>
  <si>
    <t>Etap 5 - ul. Koper wraz z łącznikiem od ul.Wańkowicza do ul. Koper, odcinek od ul. Wrzosowej do ul. Wańkowicza oraz odcinek przy ul. Wańkowicza od nr 37 do 49</t>
  </si>
  <si>
    <t>Przebudowa sieci wodociągowej wraz z przyłączami w ulicach: Andersa, Skłodowskiej i Chudzyńskiego w Stalowej Woli</t>
  </si>
  <si>
    <t>2027-2029</t>
  </si>
  <si>
    <t>Przedmiotowa inwestycja ma za zadanie zapewnić bezpieczeństwo dostawy wody na osiedlu domków jednorodzinnych Lasowiaków. Rurociąg stalowy posadowiony jest w drogach i jest w złym stanie technicznym. Często dochodzi do awarii zarówno na sieci jak i na przyłączach wodociągowych.</t>
  </si>
  <si>
    <t>8.1</t>
  </si>
  <si>
    <t>Etap 1 - ul. Andersa</t>
  </si>
  <si>
    <t>8.2</t>
  </si>
  <si>
    <t>Etap 2 - ul. Skłodowskiej</t>
  </si>
  <si>
    <t>8.3</t>
  </si>
  <si>
    <t>Etap 3 - ul. Chudzyńskiego</t>
  </si>
  <si>
    <t>Przebudowa kolektora wodociągowego D400 od komory zasuw przy Hali Targowej do komory zasuw przy ul. Jana Pawła II w Stalowej Woli</t>
  </si>
  <si>
    <t>Przedmiotowa inwestycja ma za zadanie zapewnić bezpieczeństwo dostawy wody dla północnej części miasta Stalowa Wola. Istniejący odcinek sieci wodociągowej wykonany jest z różnorodnego materiału (połączenia rur żeliwnych z rurami stalowymi). Rury są skorodowane. Występuje konieczność okresowego płukania sieci wodociągowej.</t>
  </si>
  <si>
    <t>Etap 1 - od komory zasuw przy Hali Targowej do skrzyżowania ul. KEN z ul. Okulickiego</t>
  </si>
  <si>
    <t>Etap 2 - od skrzyżowania ul. KEN z ul. Okulickiego do skrzyżowania z ul. Wojska Polskiego</t>
  </si>
  <si>
    <t>Etap 3 - od ul. Wojska Polskiego do komory zasuw przy Al.J.P.II</t>
  </si>
  <si>
    <t>Przebudowa kolektora wodociągowego DN250 od komory zasuw przy Hali Targowej do komory zasuw przy ul. Jana Pawła II wraz z przebudową odcinka połączeniowego DN150 w Stalowej Woli</t>
  </si>
  <si>
    <t>Przedmiotowa inwestycja ma za zadanie zapewnić bezpieczeństwo dostawy wody dla północnej części miasta Stalowa Wola. Istniejący odcinek sieci wodociągowej wykonany w latach 60 i 80 jest w złym stanie technicznym. Rury są skorodowane.  Występuje konieczność okresowego płukania sieci wodociągowej.</t>
  </si>
  <si>
    <t>10.3</t>
  </si>
  <si>
    <t>Etap 3 - od ul. Wojska Polskiego do komory zasuw przy Al.J.P.II wraz z wykonaniem łącznika przy skrzyżowaniu ul. KEN z Wojska Polskiego</t>
  </si>
  <si>
    <t xml:space="preserve">Przebudowa sieci wodociągowej magistralnej fi 225 na odcinku od Piekarni Dziubek do ul. Brandwickiej </t>
  </si>
  <si>
    <t xml:space="preserve">Przedmiotowa inwestycja ma za zadanie zapewnić bezpieczeństwo dostawy wody główną magistralą wodociągową 
fi 225 na odcinku od Piekarni Dziubek do ul. Brandwickiej na osiedlu Rozwadów. Istniejący rurociąg wykonany jest z PCV i ulega częstym awariom.
</t>
  </si>
  <si>
    <t>Etap 1 - od Piekarni Dziubek do ul. Orkana</t>
  </si>
  <si>
    <t>Etap 2 - od ul. Orkana do ul. Polnej</t>
  </si>
  <si>
    <t>Etap 3 - od ul. Polnej do ul. Konopnickiej</t>
  </si>
  <si>
    <t>Etap 4 - od ul. Konopnickiej do ul. Brandwickiej</t>
  </si>
  <si>
    <t>Przebudowa sieci wodociągowej wraz z przyłączami na osiedlu „Widok-Górka” w Stalowej Woli</t>
  </si>
  <si>
    <t>Przedmiotowa inwestycja ma za zadanie zapewnić bezpieczeństwo dostawy wody na osiedlu domków jednorodzinnych Widok-Górka. Rurociąg stalowy jest w złym stanie technicznym. Często dochodzi do awarii zarówno na sieci jak i na przyłączach wodociągowych.</t>
  </si>
  <si>
    <t>Etap 1 - ul. Harcerska wraz z przejściem pod drogą Al. J.P.II</t>
  </si>
  <si>
    <t xml:space="preserve">Etap 3 - ul. Piaskowa </t>
  </si>
  <si>
    <t>Przebudowa sieci wodociągowej wraz z przyłączami na osiedlu „Rozwadów” w Stalowej Woli</t>
  </si>
  <si>
    <t>Przedmiotowa inwestycja ma za zadanie zapewnić bezpieczeństwo dostawy wody na osiedlu domków jednorodzinnych Rozwadów. Rurociąg stalowy jest w złym stanie technicznym. Często dochodzi do awarii zarówno na sieci jak i na przyłączach wodociągowych.</t>
  </si>
  <si>
    <t>Etap 1 - od ul. Kościuszki do ul. Sobieskiego</t>
  </si>
  <si>
    <t>Etap 2 - od ul. Sobieskiego do ul. Rozwadowskiej 11</t>
  </si>
  <si>
    <t>Etap 3 - od ul. Rozwadowskiej 11 do ul. Granicznej</t>
  </si>
  <si>
    <t>Etap 4 - od ul. Klasztornej do ul. Rozwadowskiej 11</t>
  </si>
  <si>
    <t>Przebudowa wodociągu DN 400 od pompowni sieciowej na terenie SUW do zjazdu z wiaduktu w ul. Okulickiego w Stalowej Woli</t>
  </si>
  <si>
    <t>Inwestycja ma za zadanie zapewnić bezpieczeństwo dostawy wody dla północnej części miasta Stalowa Wola. Istniejący odcinek sieci wodociągowej wykonany w latach 80 z rur stalowych jest w złym stanie technicznym. Rury są zarośnięte i skorodowane.  Występuje onieczność okresowego płukania sieci wodociągowej.</t>
  </si>
  <si>
    <t>Etap 1 - od pompowni sieciowej do ul. Piwnej</t>
  </si>
  <si>
    <t>Etap 2 - od ul. Piwnej do ul. Niezłomnych</t>
  </si>
  <si>
    <t>Etap 3 - od ul. Niezłomnych do komory zasuw przy wjeździe na wiadukt</t>
  </si>
  <si>
    <t>14.4</t>
  </si>
  <si>
    <t>Etap 4 - od komory zasuw do torów kolejowych</t>
  </si>
  <si>
    <t>Budowa i dostosowanie układów sieci wodociągowych według zapotrzebowania</t>
  </si>
  <si>
    <t>Przedmiotowa inwestycja ma za zadanie przewidzenie możliwości budowy i dostosowania układów wodociągowych według zapotrzebowania w celu uzbrojenia terenów mieszkalnych i przemysłowych</t>
  </si>
  <si>
    <t>15.4</t>
  </si>
  <si>
    <t>Rozbudowa Ujęcia Wody "Stare Ujęcie"</t>
  </si>
  <si>
    <t>Etap 1 - Uzyskanie Dokumentacji Projektowych i pozwloeń na budowę oraz rozpoczęcie budowy zasialania energetycznego i sterowniczego</t>
  </si>
  <si>
    <t>Etap 2 - Budowa zasilania energetycznego, sterowniczego i stacji trafo oraz rozpoczęcie budowy rurociągów wody surowej</t>
  </si>
  <si>
    <t>Etap 3 - Budowa rurociągów wody surowej</t>
  </si>
  <si>
    <t>Etap 4 - Dostosowanie wykonanych studni głębinowych do możliwości poboru i transportu wody na SUW wraz z budową rurociągów przyłączeniowych</t>
  </si>
  <si>
    <t xml:space="preserve">Dostosowanie systemu wizualizacji przepompowni ścieków do nowego oprogramowania </t>
  </si>
  <si>
    <t xml:space="preserve">Realizacja inwestycji jest niezbędna do zapewnienia bezpieczeństwa prawidłowej pracy eksploatowanych przepompowni ścieków. W związku z wyczerpaniem licencji na ilość stanowisk do obecnie eksploatowanego systemu wizualizacji pracy przepompowni ścieków oraz ze względów ekonomicznych (wysokie koszty rozszerzenia licencji przestarzałego systemu monitorowania) konieczne jest wdrożenie nowego oprogramowania celem dostosowywania systemu wizualizacji starych i nowych przepompowni ścieków
</t>
  </si>
  <si>
    <t>2.1</t>
  </si>
  <si>
    <t>Etap 1 - przepompownie: P15 Hutnik I, P13 Strate, P2 Piaski I</t>
  </si>
  <si>
    <t>2.2</t>
  </si>
  <si>
    <t>Etap 2 – przepompownie: P1 Makowa, P5 Asnyka, P4 Zasanie, P6 Wąska </t>
  </si>
  <si>
    <t>2.3</t>
  </si>
  <si>
    <t>Etap 3 – przepompownie: P16 Składowa, P17 Ogrodowa, P8 Piaski II </t>
  </si>
  <si>
    <t>2.4</t>
  </si>
  <si>
    <t>Etap 4 – przepompownie: P19 Orzeszkowa, P10 Charzewice I, P11 Charzewice II </t>
  </si>
  <si>
    <t>2.5</t>
  </si>
  <si>
    <t xml:space="preserve">Etap 5 – przepompownie: P24 Świerkowa I, P25 Świerkowa II </t>
  </si>
  <si>
    <t>3</t>
  </si>
  <si>
    <t>Modernizacja Stacji Uzdatniania Wody pod wymagania technologiczne Nowego Ujęcia Wody wraz z modernizacją urządzeń elektronicznych, elektrycznych, sterowniczych i automatykcznych Stacji Uzdatniania Wody</t>
  </si>
  <si>
    <t>Na lata 2026 – 2030 zaplanowano wykonanie wszelkich niezbędnych prac mających na celu umożliwienie dostosowania istniejącej Stacji Uzdatniania Wody do nowych parametrów wody rozbudowywanego Ujęcia Wody</t>
  </si>
  <si>
    <t>3.1</t>
  </si>
  <si>
    <t>Etap 1 – Zakup i zaprojektowanie programu SCADA odpowiedzialnego za sterowanie SUW Pompownia II - Zakup dwóch stanowisk komputerowych wraz z oprogramowaniem typu SCADA i systemami operacyjnym Windows 11 Pro 64bit</t>
  </si>
  <si>
    <t>3.2</t>
  </si>
  <si>
    <t>Etap 2 - Modernizacja Rozdzielni głównej SUW</t>
  </si>
  <si>
    <t>3.3</t>
  </si>
  <si>
    <t>Etap 3 - Wymiana i modernizacja urządzeń AKPiA</t>
  </si>
  <si>
    <t>3.4</t>
  </si>
  <si>
    <t>3.5</t>
  </si>
  <si>
    <t>Etap 5 -Zakup mobilnego Agregatu prądotwórczego 248 kW dla zapewnienia bezpieczeństwa zasilania Ujęć Wody</t>
  </si>
  <si>
    <t>4</t>
  </si>
  <si>
    <t>Wymiana 8 sztuk pomp głębinowych na studniach ujęciowych</t>
  </si>
  <si>
    <t>W celu zapewnienie bezpieczeństwa dostawy wody surowej z istniejących studni głębinowych na Stację Uzdatniania Wody w latach 2026-2030 zaplanowano wymioanę 8 sztuk pomp głębinowych z eksploatowanych obecnie studni.</t>
  </si>
  <si>
    <t>4.1</t>
  </si>
  <si>
    <t>Etap 1 - Wymiana dwóch pomp głębinowych</t>
  </si>
  <si>
    <t>4.2</t>
  </si>
  <si>
    <t>Etap 2 - Wymiana dwóch pomp głębinowych</t>
  </si>
  <si>
    <t>4.3</t>
  </si>
  <si>
    <t>Etap 3 - Wymiana dwóch pomp głębinowych</t>
  </si>
  <si>
    <t>4.4</t>
  </si>
  <si>
    <t>Etap 4 - Wymiana pompy głębinowej</t>
  </si>
  <si>
    <t>4.5</t>
  </si>
  <si>
    <t>Etap 5 - Wymiana pompy głębinowej</t>
  </si>
  <si>
    <t>5</t>
  </si>
  <si>
    <t>Ewidencja sieci wodociągowych i kanalizacyjnych – wdrożenie Systemu Informacji Geograficznej (GIS) wraz z monitoringiem sieci</t>
  </si>
  <si>
    <t>Na lata 2026-2030 zaplanowano wdrożenie systemu GIS wraz z monitoringiem sieci celem usprawnienia zarządzania sieciami i usługami wodno-kanalizacyjnymi.</t>
  </si>
  <si>
    <t>5.1</t>
  </si>
  <si>
    <t>Etap 1 - Zakup i wdrożenie oprogramowania</t>
  </si>
  <si>
    <t>5.2</t>
  </si>
  <si>
    <t>Etap 2 - Wykonanie niezbędnych prac dla opomiarowania i monitoringu Strefy I</t>
  </si>
  <si>
    <t>5.3</t>
  </si>
  <si>
    <t>Etap 3 - Wykonanie niezbędnych prac dla opomiarowania i monitoringu Strefy II</t>
  </si>
  <si>
    <t>5.4</t>
  </si>
  <si>
    <t>Etap 3 - Wykonanie niezbędnych prac dla opomiarowania i monitoringu Strefy III</t>
  </si>
  <si>
    <t>5.5</t>
  </si>
  <si>
    <t>Etap 4 - Wykonanie niezbędnych prac dla opomiarowania i monitoringu Strefy IV</t>
  </si>
  <si>
    <t xml:space="preserve">Zaprojektowanie i wykonanie odwiertów 4 szt. studni głębinowych na ujęciu wody </t>
  </si>
  <si>
    <t xml:space="preserve">Przedmiotowa inwestycja ma za zadanie zapewnić bezpieczeństwo dostawy wody dla mieszkańców miasta Stalowej Woli. Planuje się wykonanie 4 odwiertów studni głębinowych bisowych, zlokalizowanych w pobliżu wyeksploatowanych otworów studziennych, na terenie eksploatowanych Ujęć Wody.
</t>
  </si>
  <si>
    <t>6.1</t>
  </si>
  <si>
    <t>Etap 1 - Budowa nowej studni głębinowej</t>
  </si>
  <si>
    <t>6.2</t>
  </si>
  <si>
    <t>Etap 2 - Budowa nowej studni głębinowej</t>
  </si>
  <si>
    <t>6.3</t>
  </si>
  <si>
    <t>Etap 3 - Budowa nowej studni głębinowej</t>
  </si>
  <si>
    <t>6.4</t>
  </si>
  <si>
    <t>Etap 4 - Budowa nowej studni głębinowej</t>
  </si>
  <si>
    <t xml:space="preserve">Wymiana sieci elektrycznych na ujęciach wody </t>
  </si>
  <si>
    <t>W zależności od potrzeb zaplanowano sukcesywną przebudowę awaryjnych sieci elektrycznych zasilających poszczególne studnie głębinowe na eksploatowanych ujęciach wody celem zabezpieczenia dostawy wody dla mieszkańców miasta Stalowej Woli.</t>
  </si>
  <si>
    <t>Etap 1 - Wymiana sieci elektrycznych na Starym Ujęciu Wody</t>
  </si>
  <si>
    <t>Etap 2 - Wymiana sieci elektrycznych na Starym Ujęciu Wody</t>
  </si>
  <si>
    <t>Etap 3 - Wymiana sieci elektrycznych na Ujęciu Krzyżowe Drogi</t>
  </si>
  <si>
    <t>Etap 4 - Wymiana sieci elektrycznych na Ujęciu Krzyżowe Drogi</t>
  </si>
  <si>
    <t>Remont elewacji zbiornika wody surowej i budynku Stacji Uzdatniania Wody</t>
  </si>
  <si>
    <t>2029-2030</t>
  </si>
  <si>
    <t>Na lata 2026 – 2030 zaplanowano wykonanie remontu elewacji zbiornika wody surowej i budynku Stacji Uzdatniania Wody. Konieczność wykonania przedmiotowych robót wynika z ciągłych uszkodzeń tynku zewnętrznego (tynk odpada od warstwy ocieplenia).</t>
  </si>
  <si>
    <t>Etap 1 - Remont elewacji zbiornika wody surowej</t>
  </si>
  <si>
    <t>Etap 2 - Remont elewacji budynku Stacji Uzdatniania Wody</t>
  </si>
  <si>
    <t>Zakup urządzenia do pakowania wody</t>
  </si>
  <si>
    <t>Na lata 2026-2030 zaplanowano zakup  nowej automatycznej pakowaczki przeznaczonej do dozowania i pakowania w worki foliowe wody spożywczej. Obecnie eksploatowane urządzenie pakujące straciło 50% swojej nominalnej wydajności oraz jest dość usterkowe. Ponadto jest duży problem z dostępnością częsci zamiennych.</t>
  </si>
  <si>
    <t>Zakup samochodu brygadowego</t>
  </si>
  <si>
    <t>Na lata 2026 – 2030 zaplanowano zakup samochodu brygadowego. Obecnie eksploatowany pojazd zakupiony został w 2005 roku i jest w coraz gorszym stanie technicznym. Częste naprawy mechaniczne oraz korodująca karoseria powoduje konieczność wymiany auta.</t>
  </si>
  <si>
    <t>Zakup koparki kołowej M314 - 16 ton</t>
  </si>
  <si>
    <t>Na lata 2026-2030 zaplanowano zakup koparki kołowej, która umożliwi wykonywanie we własnym zakresie prac wykopowych na większych głębokościach oraz zapewni bezpieczeństwo ciagłości prac, na skutek coraz częstszych awarii eksploatowanych obecnie maszyn budowlanych.</t>
  </si>
  <si>
    <t xml:space="preserve">Modernizacja układu pomp sieciowych na SUW wraz z układem zasilająco – sterującym </t>
  </si>
  <si>
    <t xml:space="preserve">W celu zabezpieczenia dostawy wody dla mieszkańców miasta Stalowej Woli, na lata 2026 – 2030 zaplanowano wykonanie wszelkich niezbędnych prac mających na celu wykonanie modernizacji/wymiany układu pomp sieciowych na Stacji Uzdatniania Wody wraz z układem zasilająco – sterującym. </t>
  </si>
  <si>
    <t>Zakup agregatu prądotwórczego do 50 kVA wraz z przyczepką transportową</t>
  </si>
  <si>
    <t xml:space="preserve">Na lata 2026-2030 zaplanowano zakup agregatu prądotwórczego o mocy 50 kVA celem zapewnienia obsługi tworzonych tymczasowo przepompowni ścieków na kolektorach, które uległy awarii, w miejscach gdzie nie ma możliwości doprowadzenia energii z sieci energetycznej. W chwili obecnej MZK nie posiada takiego agregatu, który mógłby zasilić zespół pomp o większej mocy. </t>
  </si>
  <si>
    <t>Zakup maszyny przeciskowej sterowanej typu UM-50,</t>
  </si>
  <si>
    <t>Na lata 2026-2030 zaplanowano zakup maszyny przescikowej umożliwi wykonywanie we własnym zakresie napraw starych rurociągów metodami bezwykopowymi oraz wykonywanie przecisków sterowanych.</t>
  </si>
  <si>
    <t xml:space="preserve">Wymiana armatury żeliwnej zasilania zbiorników wody uzdatnionej </t>
  </si>
  <si>
    <t>Zaplanowano wymianę armatury odcinająco-sterującej przepływem wody dla eksploatowanych zbiorników wody uzdatnionej. Istniejące zasuwy są stare, wyeksploatowane i nie zamykają całkowicie przepływu wody. Inwestycja jest niezbędna do zapewnienia bezpieczeństwa prawidłowej pracy eksploatowanych zbiorników wody uzdatnionej.</t>
  </si>
  <si>
    <t>Dostawa i montaż kompletnego agregatu kogerneracyjnego o mocy ok 124 KWh zasilanego biogazem dla Miejskiej Oczyszczalni Ścieków w Stalowej Woli</t>
  </si>
  <si>
    <t xml:space="preserve">Wymiana wyeksploatowanych 2 agregatów prądotwórczych. Inwestycja zwiększy poziom wykorzystania biogazu oraz niezawodność systemu kogeneracji i zwiększy poziom samowystarczalności energetycznej zakładu. Nowa dyrektywa wodnościekowa wymaga  dążenia zakładów gospodarki wodnościekowej do osiągania samowystarczalności energetycznej.
 Działanie związane w wprowadzanie Dyrektywy Wodnościekowej  wymuszającej na obiektach  zwiększenie neutralności energetycznej.       </t>
  </si>
  <si>
    <t>Dostawa i montaż kompletnego systemu odwadniania osadu przefermentowanego (&gt;21% s.m) w  Miejskiej  Oczyszczalni Ścieków w Stalowej Woli z zastosowaniem wirówki dekantacyjnej.</t>
  </si>
  <si>
    <t>Wymiana wyeksploatowanej i zamortyzowanej prasy taśmowej SNP 1800. Druga instalacja zapewni większą sprawność odwadniania i niezawodność całego węzłą odwadniania osadu. Oczyszczalnia stale zwiększa ilość przyjmowanych odpadów ciekłych i ścieków przemysłowych czego wynikiem jest polepszenie funkcjonowania procesów biologicznych oczyszczania ścieków, oraz zwiększenie produkcji biogazu. Wynikiem tego jest również  zwiększenie ilości wytwarzanych osadów ściekowych. Obecna eksploatowana instalacja do odwadniania osadów staje się niewydolna ilościowo i jakościowo. Zastosowanie urządzenia o wyższej sprawności odwadniania zwiększy wydajność ciągu przeróbki osadów oraz zmniejszy koszty związane z zagospodarowaniem osadów ściekowych lub MZKOŚ.</t>
  </si>
  <si>
    <t>Wykonanie nowego przyłącza wodociągowego dla MOŚ i Ekosan</t>
  </si>
  <si>
    <t>Obecnie parametry eksploatowanego przyłącza wodociągowego  nie zapewnia bezpieczeństwa technologicznego i ppoż Oczyszczalni</t>
  </si>
  <si>
    <t xml:space="preserve">Modernizacja układu sterownia napowietrzaniem reaktorów biologiczny opartego na systemie RTC Hach lange </t>
  </si>
  <si>
    <t>2026-2027</t>
  </si>
  <si>
    <t xml:space="preserve">Inwestycja ma zoptymalizować system napowietrzania i uzależnić jego sterowanie od rzeczywistego obciążenia części biologicznej azotem amonowym. Uzupełnienie aparatury  sondę  jonoselektywną  NH4 na wlocie na reaktor, sondy tlenu rozpuszczonego oraz przepustnice regulacyjne na każdej z 8 -u sekcji napowietrzania) . Inwestycja powinna  zmniejszyć zapotrzebowanie części tlenowej na energię el i zautomatyzować proces.    </t>
  </si>
  <si>
    <t xml:space="preserve">Separator płuczka piasku RoSF4 BG2 Huber wraz wiatą/budynkiem  </t>
  </si>
  <si>
    <t xml:space="preserve">Zastosowanie drugiego separatora z płuczka piasku dla piaskownika. Obecnie eksploatowany jest jeden separator piasku dla dwóch instalacji tj dla instalacji czyszczenia szlamów oraz piaskownika i nie zapewnia jednoczesnej pracy obu instalacji. Zakładane w projekcie rozwiązanie pracy przerywanej instalacji szlamów dla okresów pracy piaskownika nie sprawdza się. Podczas pracy instalacji szlamów piaskownik będący w tym czasie w postoju przeciążany jest dodatkową zawiesiną z instalacji szlamów zasypującą pompy zatapialne piaskownika.    </t>
  </si>
  <si>
    <t>Modernizacja układu Akpia</t>
  </si>
  <si>
    <t xml:space="preserve">Uzupełnienie niezbędnej aparatury kontrolnopomiarowej. Wymiana szaf Akpia wraz wymianą sterowników obiektowych z osprzętem. Kończy się wsparcie sprzętowe dla obecnie eksploatowanych sterowników Siemens  </t>
  </si>
  <si>
    <t>Bariera antyodorowa składowiska skratek, osadu i MZKOŚ</t>
  </si>
  <si>
    <t xml:space="preserve">Wykonanie  mokrej bariery antyodorowej  do neutralizacji odorów pochodzących ze składowiska w celu i zmniejszenie uciążliwości zapachowej zakładu dla otoczenia.  </t>
  </si>
  <si>
    <t>Magazyn energii elektrycznej - 2 szt</t>
  </si>
  <si>
    <t xml:space="preserve">Inwestycja ma na celu zwiększenie wykorzystania potencjału energetycznego produkowanego na zakładzie biogazu. Zastosowane magazynów energii zwiększy auto konsumpcję energii przez zakładu oraz poziom samowystarczalności  zakładu pod względem energetycznym. Działanie związane w wprowadzanie Dyrektywy Wodnościekowej  wymuszającej na obiektach  zwiększenie neutralności energetycznej.       </t>
  </si>
  <si>
    <t>Pojazd akumulatorowy osobowy towarowy np. "Melex"</t>
  </si>
  <si>
    <t xml:space="preserve">Obecnie eksploatowany wózek typu Melex pochodzi z 1994 r. Służy brygadzie UR i innym pracownikom   do przewozu osób i materiałów, urządzeń na terenie zakładu. Nie posiada homologacji. Zużycie techniczne  jest na tyle duże, że konieczne jest częste naprawianie pojazdu i nie zapewnia bezpieczeństwa użytkownikom pojazdu.   </t>
  </si>
  <si>
    <t xml:space="preserve">Monitoring wizyjny zakładu </t>
  </si>
  <si>
    <t xml:space="preserve">Inwestycja ma na celu wykonanie monitoringu wizyjnego. Inwestycja zwiększy bezpieczeństwo pracowników,  ochronę mienia, usprawni  kontrolę nad  zakładem pracy.   </t>
  </si>
  <si>
    <t xml:space="preserve">Samochód  elektryczny z ładowarką  (furgon załogowy 5 osobowy z przestrzenia ładunkową)   </t>
  </si>
  <si>
    <t>Wymiana aktualnie eksploatowanego 17- letniego pojazdu spalinowego na pojazd elektryczny. Pojazd osobowy towarowy  umożliwjacy transport zaopatrzenia.</t>
  </si>
  <si>
    <t xml:space="preserve">Instalacja  zagęszczania osadu czynnego nadmiernego z mechanicznym dezintegratorem osadu  </t>
  </si>
  <si>
    <t xml:space="preserve">Wymiana wyeksploatowanej i zamortyzowanej zagęszczarki bębnowej (rok 1993) stanowiącej rezerwowę dla zagęsczarki BGT 1500.  Oczyszczalnia stale zwiększa ilość przyjmowanych odpadów ciekłych i ścieków przemysłowych czego wynikiem jest polepszenie funkcjonowania procesów biologicznych oczyszczania ścieków, oraz zwiększenie produkcji biogazu. Wynikiem tego jest również  zwiększenie ilości wytwarzanych osadów w częsci biologicznej. Obecna eksploatowana instalacja do zagęszczania oparta na Bgt 1500 staje się niewydolna ilościowo i jakościowo.  Nowa zagęszczrka zastapi  zagęszczacz BGT 1500, która stanie się instalacją rezewową. Nowy zagęszczacz  wyposażony będzie w dezintegrator mechaniczny osadu czynnego, ktróy przez rozbicie cząsek osadu ułatwi pomowanie osadu o s.m. pow 6% do WKF,  oraz efektywniejszy przebieg procesu stabilizacji osadu w WKF.  </t>
  </si>
  <si>
    <t>II. Przepompownie ścieków</t>
  </si>
  <si>
    <t>Całkowity koszt zadania      
[PLN]</t>
  </si>
  <si>
    <t>Etap 1 - Magazyn energii  nr 1</t>
  </si>
  <si>
    <t>Etap 2 - Magazyn energii  nr 2</t>
  </si>
  <si>
    <t xml:space="preserve">Etap 1 </t>
  </si>
  <si>
    <t xml:space="preserve">Etap 2 </t>
  </si>
  <si>
    <t>Etap 1 - zgodnie z zapotrzebowaniem</t>
  </si>
  <si>
    <t>Etap 2 - zgodnie z zapotrzebowaniem</t>
  </si>
  <si>
    <t>Etap 3 - zgodnie z zapotrzebowaniem</t>
  </si>
  <si>
    <t>Etap 4 - zgodnie z zapotrzebowaniem</t>
  </si>
  <si>
    <t>Etap 4 -Kompleksowa modernizacja Pompowni II stopnia wraz z układem urządzeń na hali filtrów SUW</t>
  </si>
  <si>
    <t>Zakup nowych wodomierzy wraz z nakładkami radiowymi oraz naprawa, regulacja i legalizacja wodomierzy</t>
  </si>
  <si>
    <t>Montaż oraz wymiana wodomierzy zgodnie z przepisami ustawy o zbiorowym zaopatrzeniu w wodę i zbiorowym odprwadzaniu ścieków oraz umowami.</t>
  </si>
  <si>
    <t>Inwestycje na urządzenia wodociągowe</t>
  </si>
  <si>
    <t>Inwestycje na urządzenia kanalizacyjne</t>
  </si>
  <si>
    <t xml:space="preserve">Inwestycje wodociągowo-kanalizacyjne, razem. </t>
  </si>
  <si>
    <t>W tym:</t>
  </si>
  <si>
    <t>IV. Ujęcia, "SUV", pozostałe</t>
  </si>
  <si>
    <t>V. Miejska Oczyszczalnia ścieków</t>
  </si>
  <si>
    <t>Tabela 5.</t>
  </si>
  <si>
    <t>TABELA 2</t>
  </si>
  <si>
    <t>TABELA 1</t>
  </si>
  <si>
    <t>TABELA 3</t>
  </si>
  <si>
    <t>TABELA 4</t>
  </si>
  <si>
    <t>MOŚ STALOWA WOLA</t>
  </si>
  <si>
    <t>RAZEM I, II, III, IV, V</t>
  </si>
  <si>
    <r>
      <t xml:space="preserve">Przebudowa sieci wodociągowej wraz z przyłączami w ul. Traugutta </t>
    </r>
    <r>
      <rPr>
        <sz val="36"/>
        <color rgb="FF000000"/>
        <rFont val="Times New Roman"/>
        <family val="1"/>
        <charset val="238"/>
      </rPr>
      <t xml:space="preserve">w Stalowej Woli </t>
    </r>
  </si>
  <si>
    <r>
      <t xml:space="preserve">Przebudowa sieci wodociągowej wraz z przyłączami w ul. Wesołej i Szkolnej </t>
    </r>
    <r>
      <rPr>
        <sz val="36"/>
        <color rgb="FF000000"/>
        <rFont val="Times New Roman"/>
        <family val="1"/>
        <charset val="238"/>
      </rPr>
      <t xml:space="preserve">w Stalowej Woli </t>
    </r>
  </si>
  <si>
    <r>
      <t xml:space="preserve">Przedmiotowa inwestycja ma za zadanie zapewnić bezpieczeńswo dostawy dobrej jakości wody </t>
    </r>
    <r>
      <rPr>
        <sz val="36"/>
        <rFont val="Times New Roman"/>
        <family val="1"/>
        <charset val="238"/>
      </rPr>
      <t>dla mieszkańców miasta Stalowej Woli.</t>
    </r>
  </si>
  <si>
    <t>Etap 3 - ul. Pieńkowskiego (odcinek od ul. Wańkowicza do ul. Wyczółkowskiego)</t>
  </si>
  <si>
    <t>Zakup nowego programu zintegrowanego</t>
  </si>
  <si>
    <t>1.</t>
  </si>
  <si>
    <t>2.</t>
  </si>
  <si>
    <t>3.</t>
  </si>
  <si>
    <t>ŹRÓDŁA FINANSOWANIA I WYDATKI</t>
  </si>
  <si>
    <t>LATA REALIZACJI</t>
  </si>
  <si>
    <t>WYSZCZEGÓLNIENIE</t>
  </si>
  <si>
    <t>ŹRÓDŁA FINANSOWANIA</t>
  </si>
  <si>
    <t>ŚRODKI WŁASNE</t>
  </si>
  <si>
    <t>AMORTYZACJA</t>
  </si>
  <si>
    <t>ZYSK ROCZNY NETTO</t>
  </si>
  <si>
    <t>ŚRODKI ZEWNĘTRZNE (KREDYT, POŻYCZKA …)</t>
  </si>
  <si>
    <t>OGÓŁEM ŚRODKI FINANSOWE</t>
  </si>
  <si>
    <t>KWOTA ZADAŃ PLANOWANYCH DO POZYSKANIA Z FUNDUSZY UE</t>
  </si>
  <si>
    <t>Tabela nr 6</t>
  </si>
  <si>
    <t>Inwestycje wodociągowo-kanalizacyjne</t>
  </si>
  <si>
    <t>Wdrożenie nowego programu do rozliczeń i fakturowania odbiorców.</t>
  </si>
  <si>
    <t>Tabela nr 7</t>
  </si>
  <si>
    <t>Wieloletni plan rozwoju i modernizacji urządzeń wodociągowych i kanalizacyjnych MZK Sp. z o.o. Stalowa Wolana lata 2026-2030</t>
  </si>
  <si>
    <t>Planowana kwota netto (zł)</t>
  </si>
  <si>
    <t>2026r.                 (zł)</t>
  </si>
  <si>
    <t>2027r.                     (zł)</t>
  </si>
  <si>
    <t>2028r.                     (zł)</t>
  </si>
  <si>
    <t>2029r.                    (zł)</t>
  </si>
  <si>
    <t>2030r.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</si>
</sst>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zł&quot;"/>
    <numFmt numFmtId="165" formatCode="#,##0\ _z_ł"/>
    <numFmt numFmtId="166" formatCode="#,##0\ &quot;zł&quot;"/>
  </numFmts>
  <fonts count="33" x14ac:knownFonts="1">
    <font>
      <sz val="11"/>
      <color theme="1"/>
      <name val="Calibri"/>
      <family val="2"/>
      <charset val="238"/>
      <scheme val="minor"/>
    </font>
    <font>
      <b/>
      <sz val="11"/>
      <color theme="1"/>
      <name val="Calibri"/>
      <family val="2"/>
      <charset val="238"/>
      <scheme val="minor"/>
    </font>
    <font>
      <sz val="11"/>
      <color theme="1"/>
      <name val="Times New Roman"/>
      <family val="1"/>
      <charset val="238"/>
    </font>
    <font>
      <b/>
      <sz val="13"/>
      <color theme="1"/>
      <name val="Times New Roman"/>
      <family val="1"/>
      <charset val="238"/>
    </font>
    <font>
      <b/>
      <sz val="11"/>
      <color theme="1"/>
      <name val="Times New Roman"/>
      <family val="1"/>
      <charset val="238"/>
    </font>
    <font>
      <b/>
      <sz val="22"/>
      <color theme="1"/>
      <name val="Times New Roman"/>
      <family val="1"/>
      <charset val="238"/>
    </font>
    <font>
      <sz val="16"/>
      <color theme="1"/>
      <name val="Times New Roman"/>
      <family val="1"/>
      <charset val="238"/>
    </font>
    <font>
      <sz val="11"/>
      <name val="Calibri"/>
      <family val="2"/>
      <charset val="238"/>
      <scheme val="minor"/>
    </font>
    <font>
      <sz val="24"/>
      <color theme="1"/>
      <name val="Times New Roman"/>
      <family val="1"/>
      <charset val="238"/>
    </font>
    <font>
      <b/>
      <sz val="24"/>
      <color theme="1"/>
      <name val="Times New Roman"/>
      <family val="1"/>
      <charset val="238"/>
    </font>
    <font>
      <b/>
      <sz val="24"/>
      <name val="Times New Roman"/>
      <family val="1"/>
      <charset val="238"/>
    </font>
    <font>
      <sz val="26"/>
      <color theme="1"/>
      <name val="Times New Roman"/>
      <family val="1"/>
      <charset val="238"/>
    </font>
    <font>
      <b/>
      <sz val="28"/>
      <color theme="1"/>
      <name val="Times New Roman"/>
      <family val="1"/>
      <charset val="238"/>
    </font>
    <font>
      <b/>
      <sz val="36"/>
      <color theme="1"/>
      <name val="Times New Roman"/>
      <family val="1"/>
      <charset val="238"/>
    </font>
    <font>
      <b/>
      <sz val="36"/>
      <name val="Times New Roman"/>
      <family val="1"/>
      <charset val="238"/>
    </font>
    <font>
      <sz val="36"/>
      <color theme="1"/>
      <name val="Times New Roman"/>
      <family val="1"/>
      <charset val="238"/>
    </font>
    <font>
      <sz val="36"/>
      <name val="Times New Roman"/>
      <family val="1"/>
      <charset val="238"/>
    </font>
    <font>
      <sz val="36"/>
      <color rgb="FF000000"/>
      <name val="Times New Roman"/>
      <family val="1"/>
      <charset val="238"/>
    </font>
    <font>
      <sz val="36"/>
      <color rgb="FFFF0000"/>
      <name val="Times New Roman"/>
      <family val="1"/>
      <charset val="238"/>
    </font>
    <font>
      <b/>
      <sz val="36"/>
      <color rgb="FFFF0000"/>
      <name val="Times New Roman"/>
      <family val="1"/>
      <charset val="238"/>
    </font>
    <font>
      <b/>
      <sz val="36"/>
      <color rgb="FF000000"/>
      <name val="Times New Roman"/>
      <family val="1"/>
      <charset val="238"/>
    </font>
    <font>
      <sz val="30"/>
      <color theme="1"/>
      <name val="Times New Roman"/>
      <family val="1"/>
      <charset val="238"/>
    </font>
    <font>
      <sz val="32"/>
      <color theme="1"/>
      <name val="Times New Roman"/>
      <family val="1"/>
      <charset val="238"/>
    </font>
    <font>
      <sz val="8"/>
      <name val="Calibri"/>
      <family val="2"/>
      <charset val="238"/>
      <scheme val="minor"/>
    </font>
    <font>
      <b/>
      <sz val="12"/>
      <color theme="1"/>
      <name val="Calibri"/>
      <family val="2"/>
      <charset val="238"/>
      <scheme val="minor"/>
    </font>
    <font>
      <sz val="12"/>
      <color theme="1"/>
      <name val="Calibri"/>
      <family val="2"/>
      <charset val="238"/>
      <scheme val="minor"/>
    </font>
    <font>
      <b/>
      <sz val="14"/>
      <color theme="1"/>
      <name val="Calibri"/>
      <family val="2"/>
      <charset val="238"/>
      <scheme val="minor"/>
    </font>
    <font>
      <b/>
      <sz val="30"/>
      <color theme="1"/>
      <name val="Times New Roman"/>
      <family val="1"/>
      <charset val="238"/>
    </font>
    <font>
      <sz val="48"/>
      <color theme="1"/>
      <name val="Times New Roman"/>
      <family val="1"/>
      <charset val="238"/>
    </font>
    <font>
      <b/>
      <sz val="48"/>
      <name val="Times New Roman"/>
      <family val="1"/>
      <charset val="238"/>
    </font>
    <font>
      <b/>
      <sz val="48"/>
      <color theme="1"/>
      <name val="Times New Roman"/>
      <family val="1"/>
      <charset val="238"/>
    </font>
    <font>
      <b/>
      <sz val="12"/>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87">
    <xf numFmtId="0" fontId="0" fillId="0" borderId="0" xfId="0"/>
    <xf numFmtId="0" fontId="2" fillId="0" borderId="0" xfId="0" applyFont="1"/>
    <xf numFmtId="0" fontId="3" fillId="0" borderId="0" xfId="0" applyFont="1" applyAlignment="1">
      <alignment horizontal="center" vertical="center"/>
    </xf>
    <xf numFmtId="49" fontId="4"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center" vertical="center"/>
    </xf>
    <xf numFmtId="0" fontId="6" fillId="0" borderId="0" xfId="0" applyFont="1"/>
    <xf numFmtId="0" fontId="2" fillId="4" borderId="0" xfId="0" applyFont="1" applyFill="1"/>
    <xf numFmtId="0" fontId="9" fillId="0" borderId="0" xfId="0" applyFont="1" applyAlignment="1">
      <alignment vertical="center"/>
    </xf>
    <xf numFmtId="0" fontId="10" fillId="0" borderId="0" xfId="0" applyFont="1" applyAlignment="1">
      <alignment horizontal="center" vertical="center"/>
    </xf>
    <xf numFmtId="3" fontId="8" fillId="0" borderId="0" xfId="0" applyNumberFormat="1" applyFont="1"/>
    <xf numFmtId="14" fontId="9" fillId="0" borderId="0" xfId="0" applyNumberFormat="1" applyFont="1" applyAlignment="1">
      <alignment horizontal="center" vertical="center"/>
    </xf>
    <xf numFmtId="0" fontId="9" fillId="0" borderId="0" xfId="0" applyFont="1"/>
    <xf numFmtId="0" fontId="8" fillId="0" borderId="0" xfId="0" applyFont="1" applyAlignment="1">
      <alignment horizontal="left" vertical="center" indent="3"/>
    </xf>
    <xf numFmtId="0" fontId="11" fillId="0" borderId="0" xfId="0" applyFont="1" applyAlignment="1">
      <alignment horizontal="left" vertical="top"/>
    </xf>
    <xf numFmtId="0" fontId="13" fillId="3" borderId="2" xfId="0"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0" fontId="13" fillId="3" borderId="3" xfId="0" applyFont="1" applyFill="1" applyBorder="1" applyAlignment="1">
      <alignment horizontal="left" vertical="center" wrapText="1" indent="3"/>
    </xf>
    <xf numFmtId="0" fontId="14" fillId="3" borderId="3" xfId="0"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0" xfId="0" applyFont="1" applyAlignment="1">
      <alignment horizontal="center" vertical="center"/>
    </xf>
    <xf numFmtId="49" fontId="13" fillId="0" borderId="0" xfId="0" applyNumberFormat="1" applyFont="1" applyAlignment="1">
      <alignment horizontal="center" vertical="center"/>
    </xf>
    <xf numFmtId="0" fontId="15" fillId="0" borderId="0" xfId="0" applyFont="1" applyAlignment="1">
      <alignment horizontal="left" vertical="center" indent="3"/>
    </xf>
    <xf numFmtId="0" fontId="14" fillId="0" borderId="0" xfId="0" applyFont="1" applyAlignment="1">
      <alignment horizontal="center" vertical="center"/>
    </xf>
    <xf numFmtId="3" fontId="15" fillId="0" borderId="0" xfId="0" applyNumberFormat="1" applyFont="1"/>
    <xf numFmtId="14" fontId="13" fillId="0" borderId="0" xfId="0" applyNumberFormat="1" applyFont="1" applyAlignment="1">
      <alignment horizontal="center" vertical="center"/>
    </xf>
    <xf numFmtId="0" fontId="15" fillId="0" borderId="0" xfId="0" applyFont="1"/>
    <xf numFmtId="0" fontId="15" fillId="0" borderId="0" xfId="0" applyFont="1" applyAlignment="1">
      <alignment horizontal="left" vertical="top"/>
    </xf>
    <xf numFmtId="0" fontId="13" fillId="0" borderId="0" xfId="0" applyFont="1" applyAlignment="1">
      <alignment horizontal="center"/>
    </xf>
    <xf numFmtId="0" fontId="13" fillId="2" borderId="28"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5"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3" fontId="15" fillId="2" borderId="3"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0" fontId="15" fillId="2" borderId="4" xfId="0" applyFont="1" applyFill="1" applyBorder="1" applyAlignment="1">
      <alignment horizontal="left" vertical="top" wrapText="1" shrinkToFit="1"/>
    </xf>
    <xf numFmtId="0" fontId="14" fillId="2" borderId="3" xfId="0" applyFont="1" applyFill="1" applyBorder="1" applyAlignment="1">
      <alignment horizontal="center" vertical="center"/>
    </xf>
    <xf numFmtId="3" fontId="15" fillId="2" borderId="3" xfId="0" applyNumberFormat="1" applyFont="1" applyFill="1" applyBorder="1"/>
    <xf numFmtId="14" fontId="13" fillId="2" borderId="3" xfId="0" applyNumberFormat="1" applyFont="1" applyFill="1" applyBorder="1" applyAlignment="1">
      <alignment horizontal="center" vertical="center"/>
    </xf>
    <xf numFmtId="3" fontId="16" fillId="2" borderId="3" xfId="0" applyNumberFormat="1" applyFont="1" applyFill="1" applyBorder="1"/>
    <xf numFmtId="14" fontId="14" fillId="2" borderId="3" xfId="0" applyNumberFormat="1" applyFont="1" applyFill="1" applyBorder="1" applyAlignment="1">
      <alignment horizontal="center" vertical="center"/>
    </xf>
    <xf numFmtId="0" fontId="13" fillId="4" borderId="6" xfId="0" applyFont="1" applyFill="1" applyBorder="1"/>
    <xf numFmtId="49" fontId="13" fillId="4" borderId="7" xfId="0" applyNumberFormat="1" applyFont="1" applyFill="1" applyBorder="1" applyAlignment="1">
      <alignment horizontal="center" vertical="center" wrapText="1"/>
    </xf>
    <xf numFmtId="0" fontId="14" fillId="4" borderId="7" xfId="0" applyFont="1" applyFill="1" applyBorder="1" applyAlignment="1">
      <alignment horizontal="center" vertical="center"/>
    </xf>
    <xf numFmtId="3" fontId="13" fillId="4" borderId="7" xfId="0" applyNumberFormat="1" applyFont="1" applyFill="1" applyBorder="1" applyAlignment="1">
      <alignment horizontal="center" vertical="center" wrapText="1"/>
    </xf>
    <xf numFmtId="3" fontId="15" fillId="2" borderId="7" xfId="0" applyNumberFormat="1" applyFont="1" applyFill="1" applyBorder="1" applyAlignment="1">
      <alignment horizontal="center" vertical="center" wrapText="1"/>
    </xf>
    <xf numFmtId="3" fontId="15" fillId="4" borderId="7" xfId="0" applyNumberFormat="1" applyFont="1" applyFill="1" applyBorder="1"/>
    <xf numFmtId="0" fontId="15"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4" fillId="4" borderId="10" xfId="0" applyFont="1" applyFill="1" applyBorder="1" applyAlignment="1">
      <alignment horizontal="center" vertical="center"/>
    </xf>
    <xf numFmtId="3" fontId="13" fillId="4" borderId="10" xfId="0" applyNumberFormat="1" applyFont="1" applyFill="1" applyBorder="1" applyAlignment="1">
      <alignment horizontal="center" vertical="center" wrapText="1"/>
    </xf>
    <xf numFmtId="3" fontId="16" fillId="4" borderId="10" xfId="0" applyNumberFormat="1" applyFont="1" applyFill="1" applyBorder="1" applyAlignment="1">
      <alignment horizontal="center" vertical="center" wrapText="1"/>
    </xf>
    <xf numFmtId="3" fontId="15" fillId="2" borderId="10" xfId="0" applyNumberFormat="1" applyFont="1" applyFill="1" applyBorder="1" applyAlignment="1">
      <alignment horizontal="center" vertical="center" wrapText="1"/>
    </xf>
    <xf numFmtId="3" fontId="15" fillId="4" borderId="10" xfId="0" applyNumberFormat="1" applyFont="1" applyFill="1" applyBorder="1"/>
    <xf numFmtId="0" fontId="15" fillId="4" borderId="10" xfId="0" applyFont="1" applyFill="1" applyBorder="1" applyAlignment="1">
      <alignment horizontal="center" vertical="center" wrapText="1"/>
    </xf>
    <xf numFmtId="0" fontId="13" fillId="4" borderId="30" xfId="0" applyFont="1" applyFill="1" applyBorder="1" applyAlignment="1">
      <alignment horizontal="center" vertical="center" wrapText="1"/>
    </xf>
    <xf numFmtId="49" fontId="13" fillId="4" borderId="5" xfId="0" applyNumberFormat="1" applyFont="1" applyFill="1" applyBorder="1" applyAlignment="1">
      <alignment horizontal="center" vertical="center" wrapText="1"/>
    </xf>
    <xf numFmtId="0" fontId="14" fillId="4" borderId="23" xfId="0" applyFont="1" applyFill="1" applyBorder="1" applyAlignment="1">
      <alignment horizontal="center" vertical="center"/>
    </xf>
    <xf numFmtId="3" fontId="13" fillId="4" borderId="23" xfId="0" applyNumberFormat="1" applyFont="1" applyFill="1" applyBorder="1" applyAlignment="1">
      <alignment horizontal="center" vertical="center" wrapText="1"/>
    </xf>
    <xf numFmtId="3" fontId="16" fillId="4" borderId="23" xfId="0" applyNumberFormat="1" applyFont="1" applyFill="1" applyBorder="1" applyAlignment="1">
      <alignment horizontal="center" vertical="center" wrapText="1"/>
    </xf>
    <xf numFmtId="3" fontId="15" fillId="4" borderId="23" xfId="0" applyNumberFormat="1" applyFont="1" applyFill="1" applyBorder="1"/>
    <xf numFmtId="3" fontId="15" fillId="2" borderId="23" xfId="0" applyNumberFormat="1" applyFont="1" applyFill="1" applyBorder="1" applyAlignment="1">
      <alignment horizontal="center" vertical="center" wrapText="1"/>
    </xf>
    <xf numFmtId="3" fontId="15" fillId="4" borderId="5" xfId="0" applyNumberFormat="1" applyFont="1" applyFill="1" applyBorder="1"/>
    <xf numFmtId="0" fontId="15" fillId="4" borderId="23"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6" fillId="4" borderId="7" xfId="0" applyNumberFormat="1" applyFont="1" applyFill="1" applyBorder="1" applyAlignment="1">
      <alignment horizontal="center" vertical="center" wrapText="1"/>
    </xf>
    <xf numFmtId="0" fontId="14" fillId="4" borderId="5" xfId="0" applyFont="1" applyFill="1" applyBorder="1" applyAlignment="1">
      <alignment horizontal="center" vertical="center"/>
    </xf>
    <xf numFmtId="3" fontId="13" fillId="4" borderId="5" xfId="0" applyNumberFormat="1" applyFont="1" applyFill="1" applyBorder="1" applyAlignment="1">
      <alignment horizontal="center" vertical="center" wrapText="1"/>
    </xf>
    <xf numFmtId="3" fontId="16" fillId="4" borderId="5" xfId="0" applyNumberFormat="1" applyFont="1" applyFill="1" applyBorder="1" applyAlignment="1">
      <alignment horizontal="center" vertical="center" wrapText="1"/>
    </xf>
    <xf numFmtId="0" fontId="15" fillId="4" borderId="11" xfId="0" applyFont="1" applyFill="1" applyBorder="1" applyAlignment="1">
      <alignment horizontal="left" vertical="top" wrapText="1" shrinkToFit="1"/>
    </xf>
    <xf numFmtId="0" fontId="13" fillId="4" borderId="0" xfId="0" applyFont="1" applyFill="1" applyAlignment="1">
      <alignment horizontal="center" vertical="center" wrapText="1"/>
    </xf>
    <xf numFmtId="49" fontId="13" fillId="4" borderId="0" xfId="0" applyNumberFormat="1" applyFont="1" applyFill="1" applyAlignment="1">
      <alignment horizontal="center" vertical="center" wrapText="1"/>
    </xf>
    <xf numFmtId="0" fontId="15" fillId="4" borderId="0" xfId="0" applyFont="1" applyFill="1" applyAlignment="1">
      <alignment horizontal="left" vertical="center" wrapText="1" indent="3"/>
    </xf>
    <xf numFmtId="0" fontId="14" fillId="4" borderId="0" xfId="0" applyFont="1" applyFill="1" applyAlignment="1">
      <alignment horizontal="center" vertical="center"/>
    </xf>
    <xf numFmtId="3" fontId="15" fillId="4" borderId="0" xfId="0" applyNumberFormat="1" applyFont="1" applyFill="1"/>
    <xf numFmtId="0" fontId="15" fillId="4" borderId="0" xfId="0" applyFont="1" applyFill="1" applyAlignment="1">
      <alignment horizontal="left" vertical="top" wrapText="1" shrinkToFit="1"/>
    </xf>
    <xf numFmtId="3" fontId="13" fillId="2" borderId="10" xfId="0" applyNumberFormat="1" applyFont="1" applyFill="1" applyBorder="1" applyAlignment="1">
      <alignment horizontal="center" vertical="center"/>
    </xf>
    <xf numFmtId="4" fontId="13" fillId="0" borderId="0" xfId="0" applyNumberFormat="1" applyFont="1" applyAlignment="1">
      <alignment horizontal="center" vertical="center"/>
    </xf>
    <xf numFmtId="0" fontId="15" fillId="0" borderId="0" xfId="0" applyFont="1" applyAlignment="1">
      <alignment horizontal="left" vertical="top" shrinkToFit="1"/>
    </xf>
    <xf numFmtId="0" fontId="13" fillId="0" borderId="0" xfId="0" applyFont="1" applyAlignment="1">
      <alignment horizontal="left" vertical="center" indent="3"/>
    </xf>
    <xf numFmtId="0" fontId="13" fillId="5" borderId="1" xfId="0" applyFont="1" applyFill="1" applyBorder="1" applyAlignment="1">
      <alignment horizontal="left" vertical="center" indent="3"/>
    </xf>
    <xf numFmtId="0" fontId="13" fillId="3" borderId="4" xfId="0" applyFont="1" applyFill="1" applyBorder="1" applyAlignment="1">
      <alignment horizontal="left" vertical="top" wrapText="1"/>
    </xf>
    <xf numFmtId="0" fontId="13" fillId="5" borderId="2" xfId="0"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0" fontId="15" fillId="5" borderId="4" xfId="0" applyFont="1" applyFill="1" applyBorder="1" applyAlignment="1">
      <alignment horizontal="left" vertical="center" wrapText="1" indent="1"/>
    </xf>
    <xf numFmtId="0" fontId="14" fillId="5" borderId="16" xfId="0" applyFont="1" applyFill="1" applyBorder="1" applyAlignment="1">
      <alignment horizontal="center" vertical="center" wrapText="1"/>
    </xf>
    <xf numFmtId="3" fontId="15" fillId="5" borderId="16" xfId="0" applyNumberFormat="1" applyFont="1" applyFill="1" applyBorder="1" applyAlignment="1">
      <alignment horizontal="center" vertical="center" wrapText="1"/>
    </xf>
    <xf numFmtId="3" fontId="16" fillId="5" borderId="3" xfId="0" applyNumberFormat="1" applyFont="1" applyFill="1" applyBorder="1" applyAlignment="1">
      <alignment horizontal="center" vertical="center" wrapText="1"/>
    </xf>
    <xf numFmtId="3" fontId="15" fillId="5" borderId="3" xfId="0" applyNumberFormat="1" applyFont="1" applyFill="1" applyBorder="1" applyAlignment="1">
      <alignment horizontal="center" vertical="center" wrapText="1"/>
    </xf>
    <xf numFmtId="14" fontId="13" fillId="5" borderId="3" xfId="0" applyNumberFormat="1" applyFont="1" applyFill="1" applyBorder="1" applyAlignment="1">
      <alignment horizontal="center" vertical="center" wrapText="1"/>
    </xf>
    <xf numFmtId="0" fontId="15" fillId="5" borderId="17" xfId="0" applyFont="1" applyFill="1" applyBorder="1" applyAlignment="1">
      <alignment horizontal="left" vertical="top" wrapText="1"/>
    </xf>
    <xf numFmtId="0" fontId="14" fillId="4" borderId="7" xfId="0" applyFont="1" applyFill="1" applyBorder="1" applyAlignment="1">
      <alignment horizontal="center" vertical="center" wrapText="1"/>
    </xf>
    <xf numFmtId="3" fontId="15" fillId="4" borderId="7" xfId="0" applyNumberFormat="1" applyFont="1" applyFill="1" applyBorder="1" applyAlignment="1">
      <alignment horizontal="center" vertical="center" wrapText="1"/>
    </xf>
    <xf numFmtId="3" fontId="15" fillId="5" borderId="7" xfId="0" applyNumberFormat="1" applyFont="1" applyFill="1" applyBorder="1" applyAlignment="1">
      <alignment horizontal="center" vertical="center" wrapText="1"/>
    </xf>
    <xf numFmtId="0" fontId="15" fillId="4" borderId="8" xfId="0" applyFont="1" applyFill="1" applyBorder="1" applyAlignment="1">
      <alignment horizontal="left" vertical="top" wrapText="1"/>
    </xf>
    <xf numFmtId="49" fontId="13" fillId="4" borderId="10" xfId="0" applyNumberFormat="1" applyFont="1" applyFill="1" applyBorder="1" applyAlignment="1">
      <alignment horizontal="center" vertical="center" wrapText="1"/>
    </xf>
    <xf numFmtId="0" fontId="14" fillId="4" borderId="10" xfId="0" applyFont="1" applyFill="1" applyBorder="1" applyAlignment="1">
      <alignment horizontal="center" vertical="center" wrapText="1"/>
    </xf>
    <xf numFmtId="3" fontId="15" fillId="4" borderId="10" xfId="0" applyNumberFormat="1" applyFont="1" applyFill="1" applyBorder="1" applyAlignment="1">
      <alignment horizontal="center" vertical="center" wrapText="1"/>
    </xf>
    <xf numFmtId="3" fontId="15" fillId="5" borderId="10" xfId="0" applyNumberFormat="1" applyFont="1" applyFill="1" applyBorder="1" applyAlignment="1">
      <alignment horizontal="center" vertical="center" wrapText="1"/>
    </xf>
    <xf numFmtId="0" fontId="15" fillId="4" borderId="11" xfId="0" applyFont="1" applyFill="1" applyBorder="1" applyAlignment="1">
      <alignment horizontal="left" vertical="top" wrapText="1"/>
    </xf>
    <xf numFmtId="3" fontId="13" fillId="5" borderId="10" xfId="0" applyNumberFormat="1" applyFont="1" applyFill="1" applyBorder="1" applyAlignment="1">
      <alignment horizontal="center" vertical="center"/>
    </xf>
    <xf numFmtId="0" fontId="13" fillId="6" borderId="1" xfId="0" applyFont="1" applyFill="1" applyBorder="1" applyAlignment="1">
      <alignment horizontal="left" vertical="center" indent="3"/>
    </xf>
    <xf numFmtId="0" fontId="13" fillId="3" borderId="18" xfId="0" applyFont="1" applyFill="1" applyBorder="1" applyAlignment="1">
      <alignment horizontal="center" vertical="center" wrapText="1"/>
    </xf>
    <xf numFmtId="49" fontId="13" fillId="3" borderId="19" xfId="0" applyNumberFormat="1" applyFont="1" applyFill="1" applyBorder="1" applyAlignment="1">
      <alignment horizontal="center" vertical="center" wrapText="1"/>
    </xf>
    <xf numFmtId="0" fontId="13" fillId="3" borderId="19" xfId="0" applyFont="1" applyFill="1" applyBorder="1" applyAlignment="1">
      <alignment horizontal="left" vertical="center" wrapText="1" indent="3"/>
    </xf>
    <xf numFmtId="0" fontId="14" fillId="3" borderId="19" xfId="0" applyFont="1" applyFill="1" applyBorder="1" applyAlignment="1">
      <alignment horizontal="center" vertical="center" wrapText="1"/>
    </xf>
    <xf numFmtId="3" fontId="13" fillId="3" borderId="19" xfId="0" applyNumberFormat="1" applyFont="1" applyFill="1" applyBorder="1" applyAlignment="1">
      <alignment horizontal="center" vertical="center" wrapText="1"/>
    </xf>
    <xf numFmtId="14" fontId="13" fillId="3" borderId="19" xfId="0" applyNumberFormat="1" applyFont="1" applyFill="1" applyBorder="1" applyAlignment="1">
      <alignment horizontal="center" vertical="center" wrapText="1"/>
    </xf>
    <xf numFmtId="0" fontId="13" fillId="3" borderId="20" xfId="0" applyFont="1" applyFill="1" applyBorder="1" applyAlignment="1">
      <alignment horizontal="left" vertical="top" wrapText="1"/>
    </xf>
    <xf numFmtId="0" fontId="13" fillId="6" borderId="2" xfId="0" applyFont="1" applyFill="1" applyBorder="1" applyAlignment="1">
      <alignment horizontal="center" vertical="center" wrapText="1"/>
    </xf>
    <xf numFmtId="49" fontId="13" fillId="6" borderId="3" xfId="0" applyNumberFormat="1" applyFont="1" applyFill="1" applyBorder="1" applyAlignment="1">
      <alignment horizontal="center" vertical="center" wrapText="1"/>
    </xf>
    <xf numFmtId="0" fontId="15" fillId="6" borderId="3" xfId="0" applyFont="1" applyFill="1" applyBorder="1" applyAlignment="1">
      <alignment horizontal="left" vertical="center" wrapText="1" indent="1"/>
    </xf>
    <xf numFmtId="0" fontId="14" fillId="6" borderId="3" xfId="0" applyFont="1" applyFill="1" applyBorder="1" applyAlignment="1">
      <alignment horizontal="center" vertical="center" wrapText="1"/>
    </xf>
    <xf numFmtId="3" fontId="15" fillId="6" borderId="3" xfId="0" applyNumberFormat="1" applyFont="1" applyFill="1" applyBorder="1" applyAlignment="1">
      <alignment horizontal="center" vertical="center" wrapText="1"/>
    </xf>
    <xf numFmtId="14" fontId="13" fillId="6" borderId="3" xfId="0" applyNumberFormat="1" applyFont="1" applyFill="1" applyBorder="1" applyAlignment="1">
      <alignment horizontal="center" vertical="center" wrapText="1"/>
    </xf>
    <xf numFmtId="0" fontId="15" fillId="6" borderId="4" xfId="0" applyFont="1" applyFill="1" applyBorder="1" applyAlignment="1">
      <alignment horizontal="left" vertical="top" wrapText="1"/>
    </xf>
    <xf numFmtId="3" fontId="16" fillId="6" borderId="3" xfId="0" applyNumberFormat="1" applyFont="1" applyFill="1" applyBorder="1" applyAlignment="1">
      <alignment horizontal="center" vertical="center" wrapText="1"/>
    </xf>
    <xf numFmtId="3" fontId="15" fillId="6" borderId="7"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7" xfId="0" applyFont="1" applyFill="1" applyBorder="1" applyAlignment="1">
      <alignment horizontal="center" vertical="center" wrapText="1"/>
    </xf>
    <xf numFmtId="3" fontId="15" fillId="6" borderId="10" xfId="0" applyNumberFormat="1" applyFont="1" applyFill="1" applyBorder="1" applyAlignment="1">
      <alignment horizontal="center" vertical="center" wrapText="1"/>
    </xf>
    <xf numFmtId="0" fontId="14" fillId="4" borderId="13" xfId="0" applyFont="1" applyFill="1" applyBorder="1" applyAlignment="1">
      <alignment horizontal="center" vertical="center"/>
    </xf>
    <xf numFmtId="3" fontId="15" fillId="4" borderId="13" xfId="0" applyNumberFormat="1" applyFont="1" applyFill="1" applyBorder="1" applyAlignment="1">
      <alignment horizontal="center" vertical="center" wrapText="1"/>
    </xf>
    <xf numFmtId="3" fontId="16" fillId="4" borderId="13"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5" fillId="4" borderId="14" xfId="0" applyFont="1" applyFill="1" applyBorder="1" applyAlignment="1">
      <alignment horizontal="left" vertical="top" wrapText="1"/>
    </xf>
    <xf numFmtId="0" fontId="14" fillId="4" borderId="21" xfId="0" applyFont="1" applyFill="1" applyBorder="1" applyAlignment="1">
      <alignment horizontal="center" vertical="center" wrapText="1"/>
    </xf>
    <xf numFmtId="3" fontId="15" fillId="4" borderId="21" xfId="0" applyNumberFormat="1" applyFont="1" applyFill="1" applyBorder="1" applyAlignment="1">
      <alignment horizontal="center" vertical="center" wrapText="1"/>
    </xf>
    <xf numFmtId="3" fontId="15" fillId="6" borderId="21" xfId="0" applyNumberFormat="1" applyFont="1" applyFill="1" applyBorder="1" applyAlignment="1">
      <alignment horizontal="center" vertical="center" wrapText="1"/>
    </xf>
    <xf numFmtId="0" fontId="15" fillId="4" borderId="22" xfId="0" applyFont="1" applyFill="1" applyBorder="1" applyAlignment="1">
      <alignment horizontal="left" vertical="top" wrapText="1"/>
    </xf>
    <xf numFmtId="0" fontId="16" fillId="4" borderId="23" xfId="0" applyFont="1" applyFill="1" applyBorder="1" applyAlignment="1">
      <alignment horizontal="center" vertical="center" wrapText="1"/>
    </xf>
    <xf numFmtId="0" fontId="15" fillId="4" borderId="7" xfId="0" applyFont="1" applyFill="1" applyBorder="1" applyAlignment="1">
      <alignment horizontal="left" vertical="top" wrapText="1"/>
    </xf>
    <xf numFmtId="0" fontId="15" fillId="4" borderId="10" xfId="0" applyFont="1" applyFill="1" applyBorder="1" applyAlignment="1">
      <alignment horizontal="left" vertical="top" wrapText="1"/>
    </xf>
    <xf numFmtId="3" fontId="15" fillId="4" borderId="23" xfId="0" applyNumberFormat="1" applyFont="1" applyFill="1" applyBorder="1" applyAlignment="1">
      <alignment horizontal="center" vertical="center" wrapText="1"/>
    </xf>
    <xf numFmtId="3" fontId="15" fillId="6" borderId="23" xfId="0" applyNumberFormat="1" applyFont="1" applyFill="1" applyBorder="1" applyAlignment="1">
      <alignment horizontal="center" vertical="center" wrapText="1"/>
    </xf>
    <xf numFmtId="0" fontId="15" fillId="4" borderId="23" xfId="0" applyFont="1" applyFill="1" applyBorder="1" applyAlignment="1">
      <alignment horizontal="left" vertical="top" wrapText="1"/>
    </xf>
    <xf numFmtId="3" fontId="13" fillId="6" borderId="10" xfId="0" applyNumberFormat="1" applyFont="1" applyFill="1" applyBorder="1" applyAlignment="1">
      <alignment horizontal="center" vertical="center"/>
    </xf>
    <xf numFmtId="0" fontId="13" fillId="10" borderId="1" xfId="0" applyFont="1" applyFill="1" applyBorder="1" applyAlignment="1">
      <alignment horizontal="left" vertical="center" indent="3"/>
    </xf>
    <xf numFmtId="0" fontId="13" fillId="7" borderId="2" xfId="0"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5" fillId="7" borderId="3" xfId="0" applyFont="1" applyFill="1" applyBorder="1" applyAlignment="1">
      <alignment vertical="center" wrapText="1"/>
    </xf>
    <xf numFmtId="0" fontId="13" fillId="7" borderId="3" xfId="0" applyFont="1" applyFill="1" applyBorder="1" applyAlignment="1">
      <alignment horizontal="center" vertical="center" wrapText="1"/>
    </xf>
    <xf numFmtId="3" fontId="15" fillId="7" borderId="3" xfId="0" applyNumberFormat="1" applyFont="1" applyFill="1" applyBorder="1" applyAlignment="1">
      <alignment horizontal="center" vertical="center" wrapText="1"/>
    </xf>
    <xf numFmtId="14" fontId="13" fillId="7" borderId="3" xfId="0" applyNumberFormat="1" applyFont="1" applyFill="1" applyBorder="1" applyAlignment="1">
      <alignment horizontal="center" vertical="center" wrapText="1"/>
    </xf>
    <xf numFmtId="0" fontId="15" fillId="7" borderId="4" xfId="0" applyFont="1" applyFill="1" applyBorder="1" applyAlignment="1">
      <alignment horizontal="left" vertical="top" wrapText="1"/>
    </xf>
    <xf numFmtId="0" fontId="13" fillId="4" borderId="24" xfId="0"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0" fontId="15" fillId="4" borderId="21" xfId="0" applyFont="1" applyFill="1" applyBorder="1" applyAlignment="1">
      <alignment vertical="center" wrapText="1"/>
    </xf>
    <xf numFmtId="3" fontId="15" fillId="7" borderId="21" xfId="0" applyNumberFormat="1"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0" fontId="15" fillId="4" borderId="10" xfId="0" applyFont="1" applyFill="1" applyBorder="1" applyAlignment="1">
      <alignment vertical="center" wrapText="1"/>
    </xf>
    <xf numFmtId="3" fontId="15" fillId="7" borderId="10" xfId="0" applyNumberFormat="1" applyFont="1" applyFill="1" applyBorder="1" applyAlignment="1">
      <alignment horizontal="center" vertical="center" wrapText="1"/>
    </xf>
    <xf numFmtId="14" fontId="13" fillId="4" borderId="10" xfId="0"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5" fillId="4" borderId="5" xfId="0" applyFont="1" applyFill="1" applyBorder="1" applyAlignment="1">
      <alignment vertical="center" wrapText="1"/>
    </xf>
    <xf numFmtId="0" fontId="14" fillId="4" borderId="5" xfId="0"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5" fillId="4" borderId="15" xfId="0" applyFont="1" applyFill="1" applyBorder="1" applyAlignment="1">
      <alignment horizontal="left" vertical="top" wrapText="1"/>
    </xf>
    <xf numFmtId="0" fontId="15" fillId="4" borderId="7" xfId="0" applyFont="1" applyFill="1" applyBorder="1" applyAlignment="1">
      <alignment vertical="center" wrapText="1"/>
    </xf>
    <xf numFmtId="3" fontId="15" fillId="7" borderId="7" xfId="0" applyNumberFormat="1" applyFont="1" applyFill="1" applyBorder="1" applyAlignment="1">
      <alignment horizontal="center" vertical="center" wrapText="1"/>
    </xf>
    <xf numFmtId="14" fontId="13" fillId="4" borderId="7" xfId="0" applyNumberFormat="1" applyFont="1" applyFill="1" applyBorder="1" applyAlignment="1">
      <alignment horizontal="center" vertical="center" wrapText="1"/>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5" fillId="4" borderId="13" xfId="0" applyFont="1" applyFill="1" applyBorder="1" applyAlignment="1">
      <alignment vertical="center" wrapText="1"/>
    </xf>
    <xf numFmtId="0" fontId="14" fillId="4" borderId="13" xfId="0" applyFont="1" applyFill="1" applyBorder="1" applyAlignment="1">
      <alignment horizontal="center" vertical="center" wrapText="1"/>
    </xf>
    <xf numFmtId="3" fontId="15" fillId="7" borderId="13" xfId="0" applyNumberFormat="1" applyFont="1" applyFill="1" applyBorder="1" applyAlignment="1">
      <alignment horizontal="center" vertical="center" wrapText="1"/>
    </xf>
    <xf numFmtId="14" fontId="13" fillId="4" borderId="13" xfId="0" applyNumberFormat="1" applyFont="1" applyFill="1" applyBorder="1" applyAlignment="1">
      <alignment horizontal="center" vertical="center" wrapText="1"/>
    </xf>
    <xf numFmtId="0" fontId="15" fillId="7" borderId="26" xfId="0" applyFont="1" applyFill="1" applyBorder="1"/>
    <xf numFmtId="3" fontId="15" fillId="0" borderId="27" xfId="0" applyNumberFormat="1" applyFont="1" applyBorder="1"/>
    <xf numFmtId="0" fontId="14" fillId="7" borderId="3" xfId="0" applyFont="1" applyFill="1" applyBorder="1" applyAlignment="1">
      <alignment horizontal="center" vertical="center" wrapText="1"/>
    </xf>
    <xf numFmtId="3" fontId="13" fillId="7" borderId="10" xfId="0" applyNumberFormat="1" applyFont="1" applyFill="1" applyBorder="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center" vertical="center" wrapText="1"/>
    </xf>
    <xf numFmtId="0" fontId="13" fillId="0" borderId="27" xfId="0" applyFont="1" applyBorder="1" applyAlignment="1">
      <alignment horizontal="left" vertical="center" wrapText="1"/>
    </xf>
    <xf numFmtId="0" fontId="13" fillId="9" borderId="10"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3" fillId="9" borderId="2" xfId="0" applyFont="1" applyFill="1" applyBorder="1" applyAlignment="1">
      <alignment horizontal="center" vertical="center" wrapText="1"/>
    </xf>
    <xf numFmtId="49" fontId="13" fillId="9" borderId="3" xfId="0" applyNumberFormat="1" applyFont="1" applyFill="1" applyBorder="1" applyAlignment="1">
      <alignment horizontal="center" vertical="center" wrapText="1"/>
    </xf>
    <xf numFmtId="0" fontId="15" fillId="9" borderId="3" xfId="0" applyFont="1" applyFill="1" applyBorder="1" applyAlignment="1">
      <alignment horizontal="left" vertical="center" wrapText="1" indent="1"/>
    </xf>
    <xf numFmtId="0" fontId="14" fillId="9" borderId="3" xfId="0" applyFont="1" applyFill="1" applyBorder="1" applyAlignment="1">
      <alignment horizontal="center" vertical="center" wrapText="1"/>
    </xf>
    <xf numFmtId="3" fontId="16" fillId="9" borderId="3" xfId="0" applyNumberFormat="1" applyFont="1" applyFill="1" applyBorder="1" applyAlignment="1">
      <alignment horizontal="center" vertical="center" wrapText="1"/>
    </xf>
    <xf numFmtId="3" fontId="18" fillId="9" borderId="3" xfId="0" applyNumberFormat="1" applyFont="1" applyFill="1" applyBorder="1" applyAlignment="1">
      <alignment horizontal="center" vertical="center" wrapText="1"/>
    </xf>
    <xf numFmtId="3" fontId="15" fillId="9" borderId="3" xfId="0" applyNumberFormat="1" applyFont="1" applyFill="1" applyBorder="1" applyAlignment="1">
      <alignment horizontal="center" vertical="center" wrapText="1"/>
    </xf>
    <xf numFmtId="14" fontId="13" fillId="9" borderId="3" xfId="0" applyNumberFormat="1" applyFont="1" applyFill="1" applyBorder="1" applyAlignment="1">
      <alignment horizontal="center" vertical="center" wrapText="1"/>
    </xf>
    <xf numFmtId="0" fontId="15" fillId="9" borderId="4" xfId="0" applyFont="1" applyFill="1" applyBorder="1" applyAlignment="1">
      <alignment horizontal="left" vertical="top" wrapText="1"/>
    </xf>
    <xf numFmtId="0" fontId="20" fillId="9" borderId="2" xfId="0" applyFont="1" applyFill="1" applyBorder="1" applyAlignment="1">
      <alignment horizontal="center" vertical="center" wrapText="1"/>
    </xf>
    <xf numFmtId="1" fontId="20" fillId="9" borderId="3"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49" fontId="13" fillId="0" borderId="7" xfId="0" applyNumberFormat="1" applyFont="1" applyBorder="1" applyAlignment="1">
      <alignment horizontal="center" vertical="center" wrapText="1"/>
    </xf>
    <xf numFmtId="0" fontId="15" fillId="0" borderId="3" xfId="0" applyFont="1" applyBorder="1" applyAlignment="1">
      <alignment horizontal="left" vertical="center" wrapText="1" indent="1"/>
    </xf>
    <xf numFmtId="0" fontId="14" fillId="0" borderId="3" xfId="0" applyFont="1" applyBorder="1" applyAlignment="1">
      <alignment horizontal="center" vertical="center" wrapText="1"/>
    </xf>
    <xf numFmtId="3" fontId="16"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0" fontId="15" fillId="0" borderId="4" xfId="0" applyFont="1" applyBorder="1" applyAlignment="1">
      <alignment horizontal="left" vertical="top" wrapText="1"/>
    </xf>
    <xf numFmtId="0" fontId="20" fillId="0" borderId="23" xfId="0" applyFont="1" applyBorder="1" applyAlignment="1">
      <alignment horizontal="center" vertical="center" wrapText="1"/>
    </xf>
    <xf numFmtId="49" fontId="13" fillId="0" borderId="23" xfId="0" applyNumberFormat="1" applyFont="1" applyBorder="1" applyAlignment="1">
      <alignment horizontal="center" vertical="center" wrapText="1"/>
    </xf>
    <xf numFmtId="0" fontId="19" fillId="0" borderId="3" xfId="0" applyFont="1" applyBorder="1" applyAlignment="1">
      <alignment horizontal="center" vertical="center" wrapText="1"/>
    </xf>
    <xf numFmtId="3" fontId="18" fillId="0" borderId="3" xfId="0" applyNumberFormat="1" applyFont="1" applyBorder="1" applyAlignment="1">
      <alignment horizontal="center" vertical="center" wrapText="1"/>
    </xf>
    <xf numFmtId="1" fontId="20" fillId="0" borderId="7" xfId="0" applyNumberFormat="1" applyFont="1" applyBorder="1" applyAlignment="1">
      <alignment horizontal="center" vertical="center" wrapText="1"/>
    </xf>
    <xf numFmtId="1" fontId="20" fillId="0" borderId="23" xfId="0" applyNumberFormat="1" applyFont="1" applyBorder="1" applyAlignment="1">
      <alignment horizontal="center" vertical="center" wrapText="1"/>
    </xf>
    <xf numFmtId="1" fontId="15" fillId="0" borderId="0" xfId="0" applyNumberFormat="1" applyFont="1"/>
    <xf numFmtId="0" fontId="15" fillId="0" borderId="0" xfId="0" applyFont="1" applyAlignment="1">
      <alignment horizontal="left" vertical="center" indent="1"/>
    </xf>
    <xf numFmtId="164" fontId="15" fillId="0" borderId="0" xfId="0" applyNumberFormat="1" applyFont="1" applyAlignment="1">
      <alignment horizontal="center" vertical="center"/>
    </xf>
    <xf numFmtId="165" fontId="15" fillId="0" borderId="0" xfId="0" applyNumberFormat="1" applyFont="1"/>
    <xf numFmtId="0" fontId="13" fillId="0" borderId="0" xfId="0" applyFont="1"/>
    <xf numFmtId="1" fontId="15" fillId="0" borderId="0" xfId="0" applyNumberFormat="1" applyFont="1" applyAlignment="1">
      <alignment horizontal="center"/>
    </xf>
    <xf numFmtId="0" fontId="15" fillId="0" borderId="0" xfId="0" applyFont="1" applyAlignment="1">
      <alignment horizontal="center" vertical="center"/>
    </xf>
    <xf numFmtId="3" fontId="13" fillId="9" borderId="3" xfId="0" applyNumberFormat="1" applyFont="1" applyFill="1" applyBorder="1" applyAlignment="1">
      <alignment horizontal="center" vertical="center" wrapText="1"/>
    </xf>
    <xf numFmtId="0" fontId="15" fillId="0" borderId="0" xfId="0" applyFont="1" applyAlignment="1">
      <alignment horizontal="center"/>
    </xf>
    <xf numFmtId="0" fontId="21" fillId="9" borderId="3" xfId="0" applyFont="1" applyFill="1" applyBorder="1" applyAlignment="1">
      <alignment horizontal="left" vertical="center" wrapText="1" indent="1"/>
    </xf>
    <xf numFmtId="0" fontId="21" fillId="4" borderId="7" xfId="0" applyFont="1" applyFill="1" applyBorder="1" applyAlignment="1">
      <alignment vertical="center" wrapText="1"/>
    </xf>
    <xf numFmtId="0" fontId="21" fillId="7" borderId="3" xfId="0" applyFont="1" applyFill="1" applyBorder="1" applyAlignment="1">
      <alignment vertical="center" wrapText="1"/>
    </xf>
    <xf numFmtId="0" fontId="21" fillId="6" borderId="3" xfId="0" applyFont="1" applyFill="1" applyBorder="1" applyAlignment="1">
      <alignment horizontal="left" vertical="center" wrapText="1" indent="1"/>
    </xf>
    <xf numFmtId="0" fontId="22" fillId="2" borderId="3" xfId="0" applyFont="1" applyFill="1" applyBorder="1" applyAlignment="1">
      <alignment horizontal="left" vertical="center" wrapText="1"/>
    </xf>
    <xf numFmtId="0" fontId="22" fillId="9" borderId="4" xfId="0" applyFont="1" applyFill="1" applyBorder="1" applyAlignment="1">
      <alignment horizontal="left" vertical="top" wrapText="1"/>
    </xf>
    <xf numFmtId="0" fontId="1" fillId="0" borderId="0" xfId="0" applyFont="1"/>
    <xf numFmtId="0" fontId="0" fillId="0" borderId="10" xfId="0" applyBorder="1" applyAlignment="1">
      <alignment vertical="top"/>
    </xf>
    <xf numFmtId="0" fontId="0" fillId="0" borderId="10" xfId="0" applyBorder="1" applyAlignment="1">
      <alignment wrapText="1"/>
    </xf>
    <xf numFmtId="0" fontId="25" fillId="0" borderId="10" xfId="0" applyFont="1" applyBorder="1"/>
    <xf numFmtId="0" fontId="25" fillId="0" borderId="10" xfId="0" applyFont="1" applyBorder="1" applyAlignment="1">
      <alignment vertical="top"/>
    </xf>
    <xf numFmtId="0" fontId="24" fillId="0" borderId="10" xfId="0" applyFont="1" applyBorder="1" applyAlignment="1">
      <alignment wrapText="1"/>
    </xf>
    <xf numFmtId="0" fontId="25" fillId="0" borderId="10" xfId="0" applyFont="1" applyBorder="1" applyAlignment="1">
      <alignment wrapText="1"/>
    </xf>
    <xf numFmtId="0" fontId="24" fillId="0" borderId="10" xfId="0" applyFont="1" applyBorder="1" applyAlignment="1">
      <alignment vertical="top"/>
    </xf>
    <xf numFmtId="49" fontId="0" fillId="0" borderId="10" xfId="0" applyNumberFormat="1" applyBorder="1" applyAlignment="1">
      <alignment vertical="top"/>
    </xf>
    <xf numFmtId="0" fontId="24" fillId="8" borderId="10" xfId="0" applyFont="1" applyFill="1" applyBorder="1" applyAlignment="1">
      <alignment wrapText="1"/>
    </xf>
    <xf numFmtId="0" fontId="26" fillId="0" borderId="0" xfId="0" applyFont="1"/>
    <xf numFmtId="0" fontId="22" fillId="4" borderId="7" xfId="0" applyFont="1" applyFill="1" applyBorder="1" applyAlignment="1">
      <alignment horizontal="left" vertical="center" wrapText="1" indent="3"/>
    </xf>
    <xf numFmtId="0" fontId="22" fillId="4" borderId="10" xfId="0" applyFont="1" applyFill="1" applyBorder="1" applyAlignment="1">
      <alignment horizontal="left" vertical="center" wrapText="1" indent="3"/>
    </xf>
    <xf numFmtId="0" fontId="27" fillId="6" borderId="2" xfId="0" applyFont="1" applyFill="1" applyBorder="1" applyAlignment="1">
      <alignment horizontal="center" vertical="center" wrapText="1"/>
    </xf>
    <xf numFmtId="49" fontId="27" fillId="6" borderId="3" xfId="0" applyNumberFormat="1" applyFont="1" applyFill="1" applyBorder="1" applyAlignment="1">
      <alignment horizontal="center" vertical="center" wrapText="1"/>
    </xf>
    <xf numFmtId="0" fontId="27" fillId="4" borderId="6" xfId="0" applyFont="1" applyFill="1" applyBorder="1" applyAlignment="1">
      <alignment horizontal="center" vertical="center" wrapText="1"/>
    </xf>
    <xf numFmtId="49" fontId="27" fillId="4" borderId="7" xfId="0" applyNumberFormat="1" applyFont="1" applyFill="1" applyBorder="1" applyAlignment="1">
      <alignment horizontal="center" vertical="center" wrapText="1"/>
    </xf>
    <xf numFmtId="0" fontId="21" fillId="4" borderId="7" xfId="0" applyFont="1" applyFill="1" applyBorder="1" applyAlignment="1">
      <alignment horizontal="left" vertical="center" wrapText="1" indent="3"/>
    </xf>
    <xf numFmtId="0" fontId="21" fillId="4" borderId="10" xfId="0" applyFont="1" applyFill="1" applyBorder="1" applyAlignment="1">
      <alignment horizontal="left" vertical="center" wrapText="1" indent="3"/>
    </xf>
    <xf numFmtId="0" fontId="27" fillId="4" borderId="9"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1" fillId="4" borderId="21" xfId="0" applyFont="1" applyFill="1" applyBorder="1" applyAlignment="1">
      <alignment horizontal="left" vertical="center" wrapText="1" indent="3"/>
    </xf>
    <xf numFmtId="0" fontId="27" fillId="4" borderId="7"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1" fillId="4" borderId="23" xfId="0" applyFont="1" applyFill="1" applyBorder="1" applyAlignment="1">
      <alignment horizontal="left" vertical="center" wrapText="1" indent="3"/>
    </xf>
    <xf numFmtId="0" fontId="21" fillId="4" borderId="5" xfId="0" applyFont="1" applyFill="1" applyBorder="1" applyAlignment="1">
      <alignment horizontal="left" vertical="center" wrapText="1" indent="3"/>
    </xf>
    <xf numFmtId="0" fontId="21" fillId="4" borderId="13" xfId="0" applyFont="1" applyFill="1" applyBorder="1" applyAlignment="1">
      <alignment horizontal="left" vertical="center" wrapText="1" indent="3"/>
    </xf>
    <xf numFmtId="49" fontId="27" fillId="4" borderId="13" xfId="0" applyNumberFormat="1" applyFont="1" applyFill="1" applyBorder="1" applyAlignment="1">
      <alignment horizontal="center" vertical="center" wrapText="1"/>
    </xf>
    <xf numFmtId="0" fontId="14" fillId="0" borderId="0" xfId="0" applyFont="1" applyAlignment="1">
      <alignment horizontal="left" vertical="center"/>
    </xf>
    <xf numFmtId="0" fontId="14" fillId="10" borderId="16" xfId="0" applyFont="1" applyFill="1" applyBorder="1" applyAlignment="1">
      <alignment horizontal="center" vertical="center"/>
    </xf>
    <xf numFmtId="0" fontId="16" fillId="7" borderId="3" xfId="0" applyFont="1" applyFill="1" applyBorder="1" applyAlignment="1">
      <alignment vertical="center" wrapText="1"/>
    </xf>
    <xf numFmtId="3" fontId="16" fillId="7" borderId="3"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3" fontId="14" fillId="0" borderId="10" xfId="0" applyNumberFormat="1" applyFont="1" applyBorder="1" applyAlignment="1">
      <alignment horizontal="center" vertical="center"/>
    </xf>
    <xf numFmtId="1" fontId="15" fillId="0" borderId="10" xfId="0" applyNumberFormat="1" applyFont="1" applyBorder="1" applyAlignment="1">
      <alignment horizontal="center" vertical="center"/>
    </xf>
    <xf numFmtId="1" fontId="14" fillId="0" borderId="10" xfId="0" applyNumberFormat="1" applyFont="1" applyBorder="1" applyAlignment="1">
      <alignment horizontal="center" vertical="center"/>
    </xf>
    <xf numFmtId="166" fontId="29" fillId="0" borderId="10" xfId="0" applyNumberFormat="1" applyFont="1" applyBorder="1" applyAlignment="1">
      <alignment horizontal="center" vertical="center"/>
    </xf>
    <xf numFmtId="166" fontId="30" fillId="0" borderId="10" xfId="0" applyNumberFormat="1" applyFont="1" applyBorder="1" applyAlignment="1">
      <alignment horizontal="center" vertical="center"/>
    </xf>
    <xf numFmtId="4" fontId="31" fillId="0" borderId="10" xfId="0" applyNumberFormat="1" applyFont="1" applyBorder="1" applyAlignment="1">
      <alignment wrapText="1"/>
    </xf>
    <xf numFmtId="4" fontId="32" fillId="0" borderId="10" xfId="0" applyNumberFormat="1" applyFont="1" applyBorder="1" applyAlignment="1">
      <alignment wrapText="1"/>
    </xf>
    <xf numFmtId="4" fontId="31" fillId="8" borderId="10" xfId="0" applyNumberFormat="1" applyFont="1" applyFill="1" applyBorder="1" applyAlignment="1">
      <alignment wrapText="1"/>
    </xf>
    <xf numFmtId="0" fontId="24" fillId="0" borderId="10" xfId="0" applyFont="1" applyBorder="1" applyAlignment="1">
      <alignment horizontal="center" vertical="center" wrapText="1"/>
    </xf>
    <xf numFmtId="4" fontId="7" fillId="0" borderId="10" xfId="0" applyNumberFormat="1" applyFont="1" applyBorder="1" applyAlignment="1">
      <alignment wrapText="1"/>
    </xf>
    <xf numFmtId="4" fontId="7" fillId="0" borderId="10" xfId="0" applyNumberFormat="1" applyFont="1" applyBorder="1"/>
    <xf numFmtId="4" fontId="31" fillId="0" borderId="10" xfId="0" applyNumberFormat="1" applyFont="1" applyBorder="1"/>
    <xf numFmtId="0" fontId="28" fillId="0" borderId="33" xfId="0" applyFont="1" applyBorder="1" applyAlignment="1">
      <alignment horizontal="center" vertical="center" wrapText="1"/>
    </xf>
    <xf numFmtId="0" fontId="28" fillId="0" borderId="29" xfId="0" applyFont="1" applyBorder="1" applyAlignment="1">
      <alignment horizontal="center" vertical="center" wrapText="1"/>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2" fillId="0" borderId="0" xfId="0" applyFont="1" applyAlignment="1">
      <alignment horizontal="center" vertical="center"/>
    </xf>
    <xf numFmtId="0" fontId="13" fillId="0" borderId="26" xfId="0" applyFont="1" applyBorder="1" applyAlignment="1">
      <alignment horizontal="left" vertical="center" wrapText="1"/>
    </xf>
    <xf numFmtId="0" fontId="13" fillId="0" borderId="31" xfId="0" applyFont="1" applyBorder="1" applyAlignment="1">
      <alignment horizontal="left" vertical="center" wrapText="1"/>
    </xf>
    <xf numFmtId="0" fontId="13" fillId="0" borderId="0" xfId="0" applyFont="1" applyAlignment="1">
      <alignment horizontal="center" vertical="center"/>
    </xf>
    <xf numFmtId="0" fontId="14" fillId="0" borderId="35" xfId="0" applyFont="1" applyBorder="1" applyAlignment="1">
      <alignment horizontal="center" vertical="center"/>
    </xf>
    <xf numFmtId="0" fontId="24" fillId="0" borderId="0" xfId="0" applyFont="1" applyAlignment="1">
      <alignment horizontal="center"/>
    </xf>
    <xf numFmtId="0" fontId="24" fillId="0" borderId="23" xfId="0" applyFont="1" applyBorder="1" applyAlignment="1">
      <alignment horizontal="center" vertical="center"/>
    </xf>
    <xf numFmtId="0" fontId="24" fillId="0" borderId="7" xfId="0" applyFont="1" applyBorder="1" applyAlignment="1">
      <alignment horizontal="center" vertical="center"/>
    </xf>
    <xf numFmtId="0" fontId="24" fillId="0" borderId="2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29" xfId="0" applyFont="1"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D5FBDA"/>
      <color rgb="FF92F6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7331-DE62-4FA9-A711-6379E640EF49}">
  <dimension ref="A1:L197"/>
  <sheetViews>
    <sheetView view="pageBreakPreview" zoomScale="30" zoomScaleNormal="40" zoomScaleSheetLayoutView="30" workbookViewId="0">
      <pane ySplit="3" topLeftCell="A186" activePane="bottomLeft" state="frozen"/>
      <selection pane="bottomLeft" activeCell="A154" sqref="A154:L164"/>
    </sheetView>
  </sheetViews>
  <sheetFormatPr defaultRowHeight="33" x14ac:dyDescent="0.45"/>
  <cols>
    <col min="1" max="1" width="12" style="2" customWidth="1"/>
    <col min="2" max="2" width="17.7109375" style="3" customWidth="1"/>
    <col min="3" max="3" width="64.5703125" style="13" customWidth="1"/>
    <col min="4" max="4" width="34.5703125" style="9" customWidth="1"/>
    <col min="5" max="5" width="56.42578125" style="10" customWidth="1"/>
    <col min="6" max="6" width="56" style="10" customWidth="1"/>
    <col min="7" max="7" width="56.42578125" style="10" customWidth="1"/>
    <col min="8" max="8" width="54.5703125" style="10" customWidth="1"/>
    <col min="9" max="9" width="59.5703125" style="10" customWidth="1"/>
    <col min="10" max="10" width="52.7109375" style="10" customWidth="1"/>
    <col min="11" max="11" width="36.42578125" style="11" customWidth="1"/>
    <col min="12" max="12" width="255.5703125" style="14" customWidth="1"/>
    <col min="13" max="16384" width="9.140625" style="1"/>
  </cols>
  <sheetData>
    <row r="1" spans="1:12" ht="34.5" x14ac:dyDescent="0.25">
      <c r="A1" s="274" t="s">
        <v>0</v>
      </c>
      <c r="B1" s="274"/>
      <c r="C1" s="274"/>
      <c r="D1" s="274"/>
      <c r="E1" s="274"/>
      <c r="F1" s="274"/>
      <c r="G1" s="274"/>
      <c r="H1" s="274"/>
      <c r="I1" s="274"/>
      <c r="J1" s="274"/>
      <c r="K1" s="274"/>
    </row>
    <row r="2" spans="1:12" ht="33.75" thickBot="1" x14ac:dyDescent="0.45">
      <c r="A2" s="4"/>
      <c r="B2" s="5"/>
      <c r="C2" s="12"/>
      <c r="D2" s="8"/>
      <c r="E2" s="8"/>
      <c r="F2" s="8"/>
      <c r="G2" s="8"/>
      <c r="H2" s="8"/>
      <c r="I2" s="8"/>
      <c r="J2" s="8"/>
      <c r="K2" s="8"/>
    </row>
    <row r="3" spans="1:12" s="6" customFormat="1" ht="225.75" thickBot="1" x14ac:dyDescent="0.35">
      <c r="A3" s="15" t="s">
        <v>2</v>
      </c>
      <c r="B3" s="16"/>
      <c r="C3" s="17" t="s">
        <v>3</v>
      </c>
      <c r="D3" s="18" t="s">
        <v>4</v>
      </c>
      <c r="E3" s="19" t="s">
        <v>5</v>
      </c>
      <c r="F3" s="19" t="s">
        <v>6</v>
      </c>
      <c r="G3" s="19" t="s">
        <v>7</v>
      </c>
      <c r="H3" s="19" t="s">
        <v>8</v>
      </c>
      <c r="I3" s="19" t="s">
        <v>9</v>
      </c>
      <c r="J3" s="19" t="s">
        <v>10</v>
      </c>
      <c r="K3" s="20" t="s">
        <v>11</v>
      </c>
      <c r="L3" s="21" t="s">
        <v>12</v>
      </c>
    </row>
    <row r="4" spans="1:12" s="6" customFormat="1" ht="46.5" thickBot="1" x14ac:dyDescent="0.7">
      <c r="A4" s="22"/>
      <c r="B4" s="23"/>
      <c r="C4" s="24" t="s">
        <v>302</v>
      </c>
      <c r="D4" s="25"/>
      <c r="E4" s="26"/>
      <c r="F4" s="26"/>
      <c r="G4" s="26"/>
      <c r="H4" s="26"/>
      <c r="I4" s="26"/>
      <c r="J4" s="26"/>
      <c r="K4" s="27"/>
      <c r="L4" s="29"/>
    </row>
    <row r="5" spans="1:12" s="6" customFormat="1" ht="90.75" thickBot="1" x14ac:dyDescent="0.65">
      <c r="A5" s="30"/>
      <c r="B5" s="30"/>
      <c r="C5" s="31" t="s">
        <v>1</v>
      </c>
      <c r="D5" s="30"/>
      <c r="E5" s="30"/>
      <c r="F5" s="30"/>
      <c r="G5" s="30"/>
      <c r="H5" s="30"/>
      <c r="I5" s="30"/>
      <c r="J5" s="30"/>
      <c r="K5" s="30"/>
      <c r="L5" s="29"/>
    </row>
    <row r="6" spans="1:12" ht="275.25" thickBot="1" x14ac:dyDescent="0.3">
      <c r="A6" s="32">
        <v>1</v>
      </c>
      <c r="B6" s="33"/>
      <c r="C6" s="34" t="s">
        <v>13</v>
      </c>
      <c r="D6" s="35">
        <v>2026</v>
      </c>
      <c r="E6" s="36">
        <v>1200000</v>
      </c>
      <c r="F6" s="37">
        <v>1200000</v>
      </c>
      <c r="G6" s="36"/>
      <c r="H6" s="36"/>
      <c r="I6" s="36"/>
      <c r="J6" s="36"/>
      <c r="K6" s="38">
        <v>46387</v>
      </c>
      <c r="L6" s="39" t="s">
        <v>14</v>
      </c>
    </row>
    <row r="7" spans="1:12" ht="275.25" thickBot="1" x14ac:dyDescent="0.3">
      <c r="A7" s="32">
        <v>2</v>
      </c>
      <c r="B7" s="33"/>
      <c r="C7" s="34" t="s">
        <v>15</v>
      </c>
      <c r="D7" s="40">
        <v>2026</v>
      </c>
      <c r="E7" s="36">
        <v>1000000</v>
      </c>
      <c r="F7" s="36">
        <v>1000000</v>
      </c>
      <c r="G7" s="36"/>
      <c r="H7" s="36"/>
      <c r="I7" s="36"/>
      <c r="J7" s="36"/>
      <c r="K7" s="38">
        <v>46356</v>
      </c>
      <c r="L7" s="39" t="s">
        <v>16</v>
      </c>
    </row>
    <row r="8" spans="1:12" ht="138" thickBot="1" x14ac:dyDescent="0.3">
      <c r="A8" s="32">
        <v>3</v>
      </c>
      <c r="B8" s="33"/>
      <c r="C8" s="34" t="s">
        <v>17</v>
      </c>
      <c r="D8" s="35">
        <v>2026</v>
      </c>
      <c r="E8" s="36">
        <v>400000</v>
      </c>
      <c r="F8" s="36">
        <v>400000</v>
      </c>
      <c r="G8" s="36"/>
      <c r="H8" s="36"/>
      <c r="I8" s="36"/>
      <c r="J8" s="36"/>
      <c r="K8" s="38">
        <v>46356</v>
      </c>
      <c r="L8" s="39" t="s">
        <v>18</v>
      </c>
    </row>
    <row r="9" spans="1:12" ht="409.6" thickBot="1" x14ac:dyDescent="0.3">
      <c r="A9" s="32">
        <v>4</v>
      </c>
      <c r="B9" s="33"/>
      <c r="C9" s="34" t="s">
        <v>19</v>
      </c>
      <c r="D9" s="35">
        <v>2026</v>
      </c>
      <c r="E9" s="36">
        <v>80000</v>
      </c>
      <c r="F9" s="36">
        <v>80000</v>
      </c>
      <c r="G9" s="36"/>
      <c r="H9" s="36"/>
      <c r="I9" s="36"/>
      <c r="J9" s="36"/>
      <c r="K9" s="38">
        <v>46356</v>
      </c>
      <c r="L9" s="39" t="s">
        <v>20</v>
      </c>
    </row>
    <row r="10" spans="1:12" ht="275.25" thickBot="1" x14ac:dyDescent="0.7">
      <c r="A10" s="32">
        <v>5</v>
      </c>
      <c r="B10" s="33"/>
      <c r="C10" s="34" t="s">
        <v>21</v>
      </c>
      <c r="D10" s="35">
        <v>2026</v>
      </c>
      <c r="E10" s="36">
        <v>200000</v>
      </c>
      <c r="F10" s="36">
        <v>200000</v>
      </c>
      <c r="G10" s="41"/>
      <c r="H10" s="41"/>
      <c r="I10" s="41"/>
      <c r="J10" s="41"/>
      <c r="K10" s="42">
        <v>46356</v>
      </c>
      <c r="L10" s="39" t="s">
        <v>22</v>
      </c>
    </row>
    <row r="11" spans="1:12" ht="275.25" thickBot="1" x14ac:dyDescent="0.7">
      <c r="A11" s="32">
        <v>6</v>
      </c>
      <c r="B11" s="33"/>
      <c r="C11" s="34" t="s">
        <v>23</v>
      </c>
      <c r="D11" s="35">
        <v>2027</v>
      </c>
      <c r="E11" s="37">
        <v>500000</v>
      </c>
      <c r="F11" s="37"/>
      <c r="G11" s="37">
        <v>500000</v>
      </c>
      <c r="H11" s="43"/>
      <c r="I11" s="43"/>
      <c r="J11" s="43"/>
      <c r="K11" s="44">
        <v>46721</v>
      </c>
      <c r="L11" s="39" t="s">
        <v>24</v>
      </c>
    </row>
    <row r="12" spans="1:12" ht="321" thickBot="1" x14ac:dyDescent="0.7">
      <c r="A12" s="32">
        <v>7</v>
      </c>
      <c r="B12" s="33"/>
      <c r="C12" s="34" t="s">
        <v>25</v>
      </c>
      <c r="D12" s="35">
        <v>2027</v>
      </c>
      <c r="E12" s="36">
        <v>800000</v>
      </c>
      <c r="F12" s="37"/>
      <c r="G12" s="36">
        <v>800000</v>
      </c>
      <c r="H12" s="41"/>
      <c r="I12" s="41"/>
      <c r="J12" s="41"/>
      <c r="K12" s="44">
        <v>46721</v>
      </c>
      <c r="L12" s="39" t="s">
        <v>26</v>
      </c>
    </row>
    <row r="13" spans="1:12" ht="275.25" thickBot="1" x14ac:dyDescent="0.7">
      <c r="A13" s="32">
        <v>9</v>
      </c>
      <c r="B13" s="33"/>
      <c r="C13" s="34" t="s">
        <v>27</v>
      </c>
      <c r="D13" s="35" t="s">
        <v>28</v>
      </c>
      <c r="E13" s="36">
        <v>1500000</v>
      </c>
      <c r="F13" s="37"/>
      <c r="G13" s="41"/>
      <c r="H13" s="41"/>
      <c r="I13" s="41"/>
      <c r="J13" s="41"/>
      <c r="K13" s="42">
        <v>47087</v>
      </c>
      <c r="L13" s="39" t="s">
        <v>29</v>
      </c>
    </row>
    <row r="14" spans="1:12" ht="92.25" thickBot="1" x14ac:dyDescent="0.7">
      <c r="A14" s="45"/>
      <c r="B14" s="46" t="s">
        <v>30</v>
      </c>
      <c r="C14" s="34" t="s">
        <v>287</v>
      </c>
      <c r="D14" s="47"/>
      <c r="E14" s="48"/>
      <c r="F14" s="49">
        <v>450000</v>
      </c>
      <c r="G14" s="50"/>
      <c r="H14" s="50"/>
      <c r="I14" s="50"/>
      <c r="J14" s="50"/>
      <c r="K14" s="50"/>
      <c r="L14" s="39"/>
    </row>
    <row r="15" spans="1:12" ht="92.25" thickBot="1" x14ac:dyDescent="0.7">
      <c r="A15" s="52"/>
      <c r="B15" s="46" t="s">
        <v>31</v>
      </c>
      <c r="C15" s="34" t="s">
        <v>288</v>
      </c>
      <c r="D15" s="53"/>
      <c r="E15" s="54"/>
      <c r="F15" s="55"/>
      <c r="G15" s="56">
        <v>500000</v>
      </c>
      <c r="H15" s="57"/>
      <c r="I15" s="57"/>
      <c r="J15" s="57"/>
      <c r="K15" s="50"/>
      <c r="L15" s="39"/>
    </row>
    <row r="16" spans="1:12" ht="92.25" thickBot="1" x14ac:dyDescent="0.7">
      <c r="A16" s="59"/>
      <c r="B16" s="60" t="s">
        <v>32</v>
      </c>
      <c r="C16" s="34" t="s">
        <v>289</v>
      </c>
      <c r="D16" s="61"/>
      <c r="E16" s="62"/>
      <c r="F16" s="63"/>
      <c r="G16" s="64"/>
      <c r="H16" s="65">
        <v>550000</v>
      </c>
      <c r="I16" s="64"/>
      <c r="J16" s="64"/>
      <c r="K16" s="66"/>
      <c r="L16" s="39"/>
    </row>
    <row r="17" spans="1:12" ht="405.75" thickBot="1" x14ac:dyDescent="0.7">
      <c r="A17" s="32">
        <v>10</v>
      </c>
      <c r="B17" s="33"/>
      <c r="C17" s="222" t="s">
        <v>33</v>
      </c>
      <c r="D17" s="35" t="s">
        <v>34</v>
      </c>
      <c r="E17" s="36">
        <v>1000000</v>
      </c>
      <c r="F17" s="37"/>
      <c r="G17" s="41"/>
      <c r="H17" s="41"/>
      <c r="I17" s="41"/>
      <c r="J17" s="41"/>
      <c r="K17" s="42">
        <v>47087</v>
      </c>
      <c r="L17" s="39" t="s">
        <v>35</v>
      </c>
    </row>
    <row r="18" spans="1:12" ht="229.5" thickBot="1" x14ac:dyDescent="0.7">
      <c r="A18" s="68"/>
      <c r="B18" s="46" t="s">
        <v>36</v>
      </c>
      <c r="C18" s="34" t="s">
        <v>37</v>
      </c>
      <c r="D18" s="47"/>
      <c r="E18" s="48"/>
      <c r="F18" s="48"/>
      <c r="G18" s="49">
        <v>450000</v>
      </c>
      <c r="H18" s="50"/>
      <c r="I18" s="50"/>
      <c r="J18" s="50"/>
      <c r="K18" s="50"/>
      <c r="L18" s="39"/>
    </row>
    <row r="19" spans="1:12" ht="229.5" thickBot="1" x14ac:dyDescent="0.7">
      <c r="A19" s="59"/>
      <c r="B19" s="60" t="s">
        <v>38</v>
      </c>
      <c r="C19" s="34" t="s">
        <v>39</v>
      </c>
      <c r="D19" s="61"/>
      <c r="E19" s="62"/>
      <c r="F19" s="62"/>
      <c r="G19" s="62"/>
      <c r="H19" s="65">
        <v>550000</v>
      </c>
      <c r="I19" s="64"/>
      <c r="J19" s="64"/>
      <c r="K19" s="66"/>
      <c r="L19" s="39"/>
    </row>
    <row r="20" spans="1:12" s="7" customFormat="1" ht="409.6" thickBot="1" x14ac:dyDescent="0.7">
      <c r="A20" s="32">
        <v>11</v>
      </c>
      <c r="B20" s="33"/>
      <c r="C20" s="34" t="s">
        <v>40</v>
      </c>
      <c r="D20" s="35" t="s">
        <v>41</v>
      </c>
      <c r="E20" s="36">
        <v>2000000</v>
      </c>
      <c r="F20" s="37"/>
      <c r="G20" s="41"/>
      <c r="H20" s="41"/>
      <c r="I20" s="41"/>
      <c r="J20" s="41"/>
      <c r="K20" s="42">
        <v>47817</v>
      </c>
      <c r="L20" s="39" t="s">
        <v>42</v>
      </c>
    </row>
    <row r="21" spans="1:12" s="7" customFormat="1" ht="229.5" thickBot="1" x14ac:dyDescent="0.7">
      <c r="A21" s="68"/>
      <c r="B21" s="46" t="s">
        <v>43</v>
      </c>
      <c r="C21" s="34" t="s">
        <v>44</v>
      </c>
      <c r="D21" s="47"/>
      <c r="E21" s="48"/>
      <c r="F21" s="69"/>
      <c r="G21" s="49">
        <v>700000</v>
      </c>
      <c r="H21" s="50"/>
      <c r="I21" s="50"/>
      <c r="J21" s="50"/>
      <c r="K21" s="51"/>
      <c r="L21" s="39"/>
    </row>
    <row r="22" spans="1:12" s="7" customFormat="1" ht="229.5" thickBot="1" x14ac:dyDescent="0.7">
      <c r="A22" s="52"/>
      <c r="B22" s="46" t="s">
        <v>45</v>
      </c>
      <c r="C22" s="34" t="s">
        <v>46</v>
      </c>
      <c r="D22" s="53"/>
      <c r="E22" s="54"/>
      <c r="F22" s="55"/>
      <c r="G22" s="55"/>
      <c r="H22" s="56">
        <v>600000</v>
      </c>
      <c r="I22" s="57"/>
      <c r="J22" s="57"/>
      <c r="K22" s="58"/>
      <c r="L22" s="39"/>
    </row>
    <row r="23" spans="1:12" s="7" customFormat="1" ht="229.5" thickBot="1" x14ac:dyDescent="0.7">
      <c r="A23" s="52"/>
      <c r="B23" s="46" t="s">
        <v>47</v>
      </c>
      <c r="C23" s="34" t="s">
        <v>48</v>
      </c>
      <c r="D23" s="53"/>
      <c r="E23" s="54"/>
      <c r="F23" s="55"/>
      <c r="G23" s="54"/>
      <c r="H23" s="54"/>
      <c r="I23" s="56">
        <v>400000</v>
      </c>
      <c r="J23" s="57"/>
      <c r="K23" s="58"/>
      <c r="L23" s="39"/>
    </row>
    <row r="24" spans="1:12" s="7" customFormat="1" ht="229.5" thickBot="1" x14ac:dyDescent="0.3">
      <c r="A24" s="59"/>
      <c r="B24" s="60" t="s">
        <v>49</v>
      </c>
      <c r="C24" s="34" t="s">
        <v>50</v>
      </c>
      <c r="D24" s="61"/>
      <c r="E24" s="62"/>
      <c r="F24" s="63"/>
      <c r="G24" s="62"/>
      <c r="H24" s="62"/>
      <c r="I24" s="62"/>
      <c r="J24" s="65">
        <v>300000</v>
      </c>
      <c r="K24" s="67"/>
      <c r="L24" s="39"/>
    </row>
    <row r="25" spans="1:12" s="7" customFormat="1" ht="275.25" thickBot="1" x14ac:dyDescent="0.7">
      <c r="A25" s="32">
        <v>12</v>
      </c>
      <c r="B25" s="33"/>
      <c r="C25" s="34" t="s">
        <v>51</v>
      </c>
      <c r="D25" s="40" t="s">
        <v>41</v>
      </c>
      <c r="E25" s="36">
        <v>1900000</v>
      </c>
      <c r="F25" s="37"/>
      <c r="G25" s="41"/>
      <c r="H25" s="41"/>
      <c r="I25" s="41"/>
      <c r="J25" s="41"/>
      <c r="K25" s="42">
        <v>47817</v>
      </c>
      <c r="L25" s="39" t="s">
        <v>52</v>
      </c>
    </row>
    <row r="26" spans="1:12" s="7" customFormat="1" ht="183.75" thickBot="1" x14ac:dyDescent="0.7">
      <c r="A26" s="68"/>
      <c r="B26" s="46" t="s">
        <v>53</v>
      </c>
      <c r="C26" s="34" t="s">
        <v>54</v>
      </c>
      <c r="D26" s="47"/>
      <c r="E26" s="48"/>
      <c r="F26" s="69"/>
      <c r="G26" s="49">
        <v>400000</v>
      </c>
      <c r="H26" s="50"/>
      <c r="I26" s="50"/>
      <c r="J26" s="50"/>
      <c r="K26" s="51"/>
      <c r="L26" s="39"/>
    </row>
    <row r="27" spans="1:12" s="7" customFormat="1" ht="138" thickBot="1" x14ac:dyDescent="0.7">
      <c r="A27" s="52"/>
      <c r="B27" s="46" t="s">
        <v>55</v>
      </c>
      <c r="C27" s="34" t="s">
        <v>56</v>
      </c>
      <c r="D27" s="53"/>
      <c r="E27" s="54"/>
      <c r="F27" s="55"/>
      <c r="G27" s="57"/>
      <c r="H27" s="56">
        <v>400000</v>
      </c>
      <c r="I27" s="57"/>
      <c r="J27" s="57"/>
      <c r="K27" s="58"/>
      <c r="L27" s="39"/>
    </row>
    <row r="28" spans="1:12" s="7" customFormat="1" ht="138" thickBot="1" x14ac:dyDescent="0.7">
      <c r="A28" s="52"/>
      <c r="B28" s="46" t="s">
        <v>57</v>
      </c>
      <c r="C28" s="34" t="s">
        <v>58</v>
      </c>
      <c r="D28" s="53"/>
      <c r="E28" s="54"/>
      <c r="F28" s="55"/>
      <c r="G28" s="57"/>
      <c r="H28" s="57"/>
      <c r="I28" s="56">
        <v>750000</v>
      </c>
      <c r="J28" s="57"/>
      <c r="K28" s="58"/>
      <c r="L28" s="39"/>
    </row>
    <row r="29" spans="1:12" s="7" customFormat="1" ht="138" thickBot="1" x14ac:dyDescent="0.7">
      <c r="A29" s="59"/>
      <c r="B29" s="60" t="s">
        <v>59</v>
      </c>
      <c r="C29" s="34" t="s">
        <v>60</v>
      </c>
      <c r="D29" s="61"/>
      <c r="E29" s="62"/>
      <c r="F29" s="63"/>
      <c r="G29" s="64"/>
      <c r="H29" s="64"/>
      <c r="I29" s="64"/>
      <c r="J29" s="65">
        <v>350000</v>
      </c>
      <c r="K29" s="67"/>
      <c r="L29" s="39"/>
    </row>
    <row r="30" spans="1:12" s="7" customFormat="1" ht="409.6" thickBot="1" x14ac:dyDescent="0.7">
      <c r="A30" s="32">
        <v>13</v>
      </c>
      <c r="B30" s="33"/>
      <c r="C30" s="222" t="s">
        <v>61</v>
      </c>
      <c r="D30" s="40" t="s">
        <v>41</v>
      </c>
      <c r="E30" s="36">
        <v>2000000</v>
      </c>
      <c r="F30" s="37"/>
      <c r="G30" s="41"/>
      <c r="H30" s="41"/>
      <c r="I30" s="41"/>
      <c r="J30" s="41"/>
      <c r="K30" s="42">
        <v>47817</v>
      </c>
      <c r="L30" s="39" t="s">
        <v>62</v>
      </c>
    </row>
    <row r="31" spans="1:12" s="7" customFormat="1" ht="92.25" thickBot="1" x14ac:dyDescent="0.7">
      <c r="A31" s="47"/>
      <c r="B31" s="46" t="s">
        <v>63</v>
      </c>
      <c r="C31" s="34" t="s">
        <v>64</v>
      </c>
      <c r="D31" s="47"/>
      <c r="E31" s="48"/>
      <c r="F31" s="69"/>
      <c r="G31" s="49">
        <v>650000</v>
      </c>
      <c r="H31" s="50"/>
      <c r="I31" s="50"/>
      <c r="J31" s="50"/>
      <c r="K31" s="51"/>
      <c r="L31" s="39"/>
    </row>
    <row r="32" spans="1:12" s="7" customFormat="1" ht="92.25" thickBot="1" x14ac:dyDescent="0.7">
      <c r="A32" s="53"/>
      <c r="B32" s="46" t="s">
        <v>65</v>
      </c>
      <c r="C32" s="34" t="s">
        <v>66</v>
      </c>
      <c r="D32" s="53"/>
      <c r="E32" s="54"/>
      <c r="F32" s="55"/>
      <c r="G32" s="57"/>
      <c r="H32" s="56">
        <v>400000</v>
      </c>
      <c r="I32" s="57"/>
      <c r="J32" s="57"/>
      <c r="K32" s="58"/>
      <c r="L32" s="39"/>
    </row>
    <row r="33" spans="1:12" s="7" customFormat="1" ht="138" thickBot="1" x14ac:dyDescent="0.7">
      <c r="A33" s="53"/>
      <c r="B33" s="46" t="s">
        <v>67</v>
      </c>
      <c r="C33" s="34" t="s">
        <v>68</v>
      </c>
      <c r="D33" s="53"/>
      <c r="E33" s="54"/>
      <c r="F33" s="55"/>
      <c r="G33" s="57"/>
      <c r="H33" s="57"/>
      <c r="I33" s="56">
        <v>600000</v>
      </c>
      <c r="J33" s="57"/>
      <c r="K33" s="58"/>
      <c r="L33" s="39"/>
    </row>
    <row r="34" spans="1:12" s="7" customFormat="1" ht="138" thickBot="1" x14ac:dyDescent="0.7">
      <c r="A34" s="61"/>
      <c r="B34" s="60" t="s">
        <v>69</v>
      </c>
      <c r="C34" s="34" t="s">
        <v>70</v>
      </c>
      <c r="D34" s="70"/>
      <c r="E34" s="71"/>
      <c r="F34" s="63"/>
      <c r="G34" s="64"/>
      <c r="H34" s="64"/>
      <c r="I34" s="64"/>
      <c r="J34" s="65">
        <v>350000</v>
      </c>
      <c r="K34" s="67"/>
      <c r="L34" s="39"/>
    </row>
    <row r="35" spans="1:12" s="7" customFormat="1" ht="275.25" thickBot="1" x14ac:dyDescent="0.7">
      <c r="A35" s="32">
        <v>14</v>
      </c>
      <c r="B35" s="33"/>
      <c r="C35" s="34" t="s">
        <v>71</v>
      </c>
      <c r="D35" s="40" t="s">
        <v>72</v>
      </c>
      <c r="E35" s="36">
        <v>2000000</v>
      </c>
      <c r="F35" s="37"/>
      <c r="G35" s="41"/>
      <c r="H35" s="41"/>
      <c r="I35" s="41"/>
      <c r="J35" s="41"/>
      <c r="K35" s="42">
        <v>47817</v>
      </c>
      <c r="L35" s="39" t="s">
        <v>73</v>
      </c>
    </row>
    <row r="36" spans="1:12" s="7" customFormat="1" ht="229.5" thickBot="1" x14ac:dyDescent="0.7">
      <c r="A36" s="68"/>
      <c r="B36" s="46" t="s">
        <v>74</v>
      </c>
      <c r="C36" s="34" t="s">
        <v>75</v>
      </c>
      <c r="D36" s="47"/>
      <c r="E36" s="48"/>
      <c r="F36" s="69"/>
      <c r="G36" s="69"/>
      <c r="H36" s="49">
        <v>500000</v>
      </c>
      <c r="I36" s="66"/>
      <c r="J36" s="50"/>
      <c r="K36" s="51"/>
      <c r="L36" s="39"/>
    </row>
    <row r="37" spans="1:12" s="7" customFormat="1" ht="229.5" thickBot="1" x14ac:dyDescent="0.7">
      <c r="A37" s="52"/>
      <c r="B37" s="46" t="s">
        <v>76</v>
      </c>
      <c r="C37" s="34" t="s">
        <v>77</v>
      </c>
      <c r="D37" s="53"/>
      <c r="E37" s="54"/>
      <c r="F37" s="55"/>
      <c r="G37" s="57"/>
      <c r="H37" s="69"/>
      <c r="I37" s="56">
        <v>500000</v>
      </c>
      <c r="J37" s="64"/>
      <c r="K37" s="58"/>
      <c r="L37" s="39"/>
    </row>
    <row r="38" spans="1:12" s="7" customFormat="1" ht="229.5" thickBot="1" x14ac:dyDescent="0.7">
      <c r="A38" s="59"/>
      <c r="B38" s="60" t="s">
        <v>78</v>
      </c>
      <c r="C38" s="34" t="s">
        <v>79</v>
      </c>
      <c r="D38" s="61"/>
      <c r="E38" s="62"/>
      <c r="F38" s="63"/>
      <c r="G38" s="64"/>
      <c r="H38" s="64"/>
      <c r="I38" s="72"/>
      <c r="J38" s="65">
        <v>1000000</v>
      </c>
      <c r="K38" s="67"/>
      <c r="L38" s="39"/>
    </row>
    <row r="39" spans="1:12" s="7" customFormat="1" ht="409.5" customHeight="1" thickBot="1" x14ac:dyDescent="0.7">
      <c r="A39" s="32">
        <v>15</v>
      </c>
      <c r="B39" s="33"/>
      <c r="C39" s="34" t="s">
        <v>80</v>
      </c>
      <c r="D39" s="40" t="s">
        <v>72</v>
      </c>
      <c r="E39" s="36">
        <v>2500000</v>
      </c>
      <c r="F39" s="37"/>
      <c r="G39" s="41"/>
      <c r="H39" s="41"/>
      <c r="I39" s="41"/>
      <c r="J39" s="41"/>
      <c r="K39" s="42">
        <v>47817</v>
      </c>
      <c r="L39" s="39" t="s">
        <v>81</v>
      </c>
    </row>
    <row r="40" spans="1:12" s="7" customFormat="1" ht="229.5" thickBot="1" x14ac:dyDescent="0.7">
      <c r="A40" s="68"/>
      <c r="B40" s="46" t="s">
        <v>82</v>
      </c>
      <c r="C40" s="34" t="s">
        <v>83</v>
      </c>
      <c r="D40" s="47"/>
      <c r="E40" s="48"/>
      <c r="F40" s="69"/>
      <c r="G40" s="69"/>
      <c r="H40" s="49">
        <v>800000</v>
      </c>
      <c r="I40" s="50"/>
      <c r="J40" s="50"/>
      <c r="K40" s="50"/>
      <c r="L40" s="39"/>
    </row>
    <row r="41" spans="1:12" s="7" customFormat="1" ht="138" thickBot="1" x14ac:dyDescent="0.7">
      <c r="A41" s="52"/>
      <c r="B41" s="46" t="s">
        <v>84</v>
      </c>
      <c r="C41" s="34" t="s">
        <v>85</v>
      </c>
      <c r="D41" s="53"/>
      <c r="E41" s="54"/>
      <c r="F41" s="55"/>
      <c r="G41" s="57"/>
      <c r="H41" s="57"/>
      <c r="I41" s="56">
        <v>1000000</v>
      </c>
      <c r="J41" s="57"/>
      <c r="K41" s="57"/>
      <c r="L41" s="73"/>
    </row>
    <row r="42" spans="1:12" ht="138" thickBot="1" x14ac:dyDescent="0.7">
      <c r="A42" s="52"/>
      <c r="B42" s="46" t="s">
        <v>86</v>
      </c>
      <c r="C42" s="34" t="s">
        <v>87</v>
      </c>
      <c r="D42" s="53"/>
      <c r="E42" s="54"/>
      <c r="F42" s="55"/>
      <c r="G42" s="57"/>
      <c r="H42" s="57"/>
      <c r="I42" s="57"/>
      <c r="J42" s="56">
        <v>700000</v>
      </c>
      <c r="K42" s="57"/>
      <c r="L42" s="73"/>
    </row>
    <row r="43" spans="1:12" ht="45.75" x14ac:dyDescent="0.65">
      <c r="A43" s="74"/>
      <c r="B43" s="75"/>
      <c r="C43" s="76"/>
      <c r="D43" s="77"/>
      <c r="E43" s="26"/>
      <c r="F43" s="26"/>
      <c r="G43" s="26"/>
      <c r="H43" s="26"/>
      <c r="I43" s="26"/>
      <c r="J43" s="26"/>
      <c r="K43" s="78"/>
      <c r="L43" s="79"/>
    </row>
    <row r="44" spans="1:12" ht="45.75" x14ac:dyDescent="0.25">
      <c r="A44" s="22"/>
      <c r="B44" s="23"/>
      <c r="C44" s="24"/>
      <c r="D44" s="25"/>
      <c r="E44" s="80">
        <f t="shared" ref="E44:J44" si="0">SUM(E6:E42)</f>
        <v>17080000</v>
      </c>
      <c r="F44" s="80">
        <f t="shared" si="0"/>
        <v>3330000</v>
      </c>
      <c r="G44" s="80">
        <f t="shared" si="0"/>
        <v>4000000</v>
      </c>
      <c r="H44" s="80">
        <f t="shared" si="0"/>
        <v>3800000</v>
      </c>
      <c r="I44" s="80">
        <f t="shared" si="0"/>
        <v>3250000</v>
      </c>
      <c r="J44" s="80">
        <f t="shared" si="0"/>
        <v>2700000</v>
      </c>
      <c r="K44" s="81"/>
      <c r="L44" s="82"/>
    </row>
    <row r="45" spans="1:12" ht="46.5" thickBot="1" x14ac:dyDescent="0.7">
      <c r="A45" s="22"/>
      <c r="B45" s="23"/>
      <c r="C45" s="83" t="s">
        <v>301</v>
      </c>
      <c r="D45" s="25"/>
      <c r="E45" s="26"/>
      <c r="F45" s="26"/>
      <c r="G45" s="26"/>
      <c r="H45" s="26"/>
      <c r="I45" s="26"/>
      <c r="J45" s="26"/>
      <c r="K45" s="27"/>
      <c r="L45" s="29"/>
    </row>
    <row r="46" spans="1:12" ht="46.5" thickBot="1" x14ac:dyDescent="0.7">
      <c r="A46" s="22"/>
      <c r="B46" s="23"/>
      <c r="C46" s="84" t="s">
        <v>281</v>
      </c>
      <c r="D46" s="25"/>
      <c r="E46" s="26"/>
      <c r="F46" s="26"/>
      <c r="G46" s="26"/>
      <c r="H46" s="26"/>
      <c r="I46" s="26"/>
      <c r="J46" s="26"/>
      <c r="K46" s="27"/>
      <c r="L46" s="29"/>
    </row>
    <row r="47" spans="1:12" ht="225.75" hidden="1" thickBot="1" x14ac:dyDescent="0.3">
      <c r="A47" s="15" t="s">
        <v>2</v>
      </c>
      <c r="B47" s="16"/>
      <c r="C47" s="17" t="s">
        <v>3</v>
      </c>
      <c r="D47" s="18" t="s">
        <v>4</v>
      </c>
      <c r="E47" s="19" t="s">
        <v>5</v>
      </c>
      <c r="F47" s="19" t="s">
        <v>6</v>
      </c>
      <c r="G47" s="19" t="s">
        <v>7</v>
      </c>
      <c r="H47" s="19" t="s">
        <v>8</v>
      </c>
      <c r="I47" s="19" t="s">
        <v>9</v>
      </c>
      <c r="J47" s="19" t="s">
        <v>10</v>
      </c>
      <c r="K47" s="20" t="s">
        <v>11</v>
      </c>
      <c r="L47" s="85" t="s">
        <v>12</v>
      </c>
    </row>
    <row r="48" spans="1:12" ht="229.5" thickBot="1" x14ac:dyDescent="0.3">
      <c r="A48" s="86">
        <v>1</v>
      </c>
      <c r="B48" s="87"/>
      <c r="C48" s="88" t="s">
        <v>88</v>
      </c>
      <c r="D48" s="89" t="s">
        <v>89</v>
      </c>
      <c r="E48" s="90">
        <v>1400000</v>
      </c>
      <c r="F48" s="91"/>
      <c r="G48" s="92"/>
      <c r="H48" s="92"/>
      <c r="I48" s="92"/>
      <c r="J48" s="92"/>
      <c r="K48" s="93">
        <v>47087</v>
      </c>
      <c r="L48" s="94" t="s">
        <v>90</v>
      </c>
    </row>
    <row r="49" spans="1:12" ht="165.75" customHeight="1" x14ac:dyDescent="0.65">
      <c r="A49" s="68"/>
      <c r="B49" s="46" t="s">
        <v>91</v>
      </c>
      <c r="C49" s="235" t="s">
        <v>92</v>
      </c>
      <c r="D49" s="95"/>
      <c r="E49" s="96"/>
      <c r="F49" s="97">
        <v>300000</v>
      </c>
      <c r="G49" s="26"/>
      <c r="H49" s="96"/>
      <c r="I49" s="96"/>
      <c r="J49" s="96"/>
      <c r="K49" s="58"/>
      <c r="L49" s="98"/>
    </row>
    <row r="50" spans="1:12" ht="205.5" customHeight="1" x14ac:dyDescent="0.65">
      <c r="A50" s="52"/>
      <c r="B50" s="99" t="s">
        <v>93</v>
      </c>
      <c r="C50" s="236" t="s">
        <v>94</v>
      </c>
      <c r="D50" s="100"/>
      <c r="E50" s="101"/>
      <c r="F50" s="55"/>
      <c r="G50" s="102">
        <v>400000</v>
      </c>
      <c r="H50" s="26"/>
      <c r="I50" s="101"/>
      <c r="J50" s="101"/>
      <c r="K50" s="58"/>
      <c r="L50" s="103"/>
    </row>
    <row r="51" spans="1:12" ht="156" customHeight="1" x14ac:dyDescent="0.25">
      <c r="A51" s="52"/>
      <c r="B51" s="99" t="s">
        <v>95</v>
      </c>
      <c r="C51" s="236" t="s">
        <v>96</v>
      </c>
      <c r="D51" s="100"/>
      <c r="E51" s="101"/>
      <c r="F51" s="55"/>
      <c r="G51" s="101"/>
      <c r="H51" s="102">
        <v>400000</v>
      </c>
      <c r="I51" s="101"/>
      <c r="J51" s="101"/>
      <c r="K51" s="58"/>
      <c r="L51" s="103"/>
    </row>
    <row r="52" spans="1:12" ht="154.5" customHeight="1" x14ac:dyDescent="0.25">
      <c r="A52" s="52"/>
      <c r="B52" s="99" t="s">
        <v>97</v>
      </c>
      <c r="C52" s="236" t="s">
        <v>98</v>
      </c>
      <c r="D52" s="100"/>
      <c r="E52" s="101"/>
      <c r="F52" s="55"/>
      <c r="G52" s="101"/>
      <c r="H52" s="101"/>
      <c r="I52" s="102">
        <v>300000</v>
      </c>
      <c r="J52" s="101"/>
      <c r="K52" s="58"/>
      <c r="L52" s="103"/>
    </row>
    <row r="53" spans="1:12" ht="45.75" x14ac:dyDescent="0.65">
      <c r="A53" s="22"/>
      <c r="B53" s="23"/>
      <c r="C53" s="24"/>
      <c r="D53" s="25"/>
      <c r="E53" s="26"/>
      <c r="F53" s="26"/>
      <c r="G53" s="26"/>
      <c r="H53" s="26"/>
      <c r="I53" s="26"/>
      <c r="J53" s="26"/>
      <c r="K53" s="27"/>
      <c r="L53" s="29"/>
    </row>
    <row r="54" spans="1:12" ht="45.75" x14ac:dyDescent="0.65">
      <c r="A54" s="22"/>
      <c r="B54" s="23"/>
      <c r="C54" s="24"/>
      <c r="D54" s="25"/>
      <c r="E54" s="104">
        <f>SUM(E48:E52)</f>
        <v>1400000</v>
      </c>
      <c r="F54" s="104">
        <f>SUM(F48:F52)</f>
        <v>300000</v>
      </c>
      <c r="G54" s="104">
        <f>SUM(G48:G52)</f>
        <v>400000</v>
      </c>
      <c r="H54" s="104">
        <f>SUM(H48:H52)</f>
        <v>400000</v>
      </c>
      <c r="I54" s="104">
        <f>SUM(I48:I52)</f>
        <v>300000</v>
      </c>
      <c r="J54" s="26"/>
      <c r="K54" s="27"/>
      <c r="L54" s="29"/>
    </row>
    <row r="55" spans="1:12" ht="46.5" thickBot="1" x14ac:dyDescent="0.7">
      <c r="A55" s="22"/>
      <c r="B55" s="23"/>
      <c r="C55" s="83" t="s">
        <v>303</v>
      </c>
      <c r="D55" s="25"/>
      <c r="E55" s="26"/>
      <c r="F55" s="26"/>
      <c r="G55" s="26"/>
      <c r="H55" s="26"/>
      <c r="I55" s="26"/>
      <c r="J55" s="26"/>
      <c r="K55" s="27"/>
      <c r="L55" s="29"/>
    </row>
    <row r="56" spans="1:12" ht="46.5" thickBot="1" x14ac:dyDescent="0.7">
      <c r="A56" s="22"/>
      <c r="B56" s="23"/>
      <c r="C56" s="105" t="s">
        <v>99</v>
      </c>
      <c r="D56" s="25"/>
      <c r="E56" s="26"/>
      <c r="F56" s="26"/>
      <c r="G56" s="26"/>
      <c r="H56" s="26"/>
      <c r="I56" s="26"/>
      <c r="J56" s="26"/>
      <c r="K56" s="27"/>
      <c r="L56" s="29"/>
    </row>
    <row r="57" spans="1:12" ht="225.75" hidden="1" thickBot="1" x14ac:dyDescent="0.3">
      <c r="A57" s="106" t="s">
        <v>2</v>
      </c>
      <c r="B57" s="107"/>
      <c r="C57" s="108" t="s">
        <v>3</v>
      </c>
      <c r="D57" s="109" t="s">
        <v>4</v>
      </c>
      <c r="E57" s="110" t="s">
        <v>5</v>
      </c>
      <c r="F57" s="110" t="s">
        <v>6</v>
      </c>
      <c r="G57" s="110" t="s">
        <v>7</v>
      </c>
      <c r="H57" s="110" t="s">
        <v>8</v>
      </c>
      <c r="I57" s="110" t="s">
        <v>9</v>
      </c>
      <c r="J57" s="110" t="s">
        <v>10</v>
      </c>
      <c r="K57" s="111" t="s">
        <v>11</v>
      </c>
      <c r="L57" s="112" t="s">
        <v>12</v>
      </c>
    </row>
    <row r="58" spans="1:12" ht="366.75" thickBot="1" x14ac:dyDescent="0.3">
      <c r="A58" s="113">
        <v>1</v>
      </c>
      <c r="B58" s="114"/>
      <c r="C58" s="115" t="s">
        <v>100</v>
      </c>
      <c r="D58" s="116">
        <v>2026</v>
      </c>
      <c r="E58" s="117">
        <v>300000</v>
      </c>
      <c r="F58" s="117">
        <v>300000</v>
      </c>
      <c r="G58" s="117"/>
      <c r="H58" s="117"/>
      <c r="I58" s="117"/>
      <c r="J58" s="117"/>
      <c r="K58" s="118">
        <v>46295</v>
      </c>
      <c r="L58" s="119" t="s">
        <v>101</v>
      </c>
    </row>
    <row r="59" spans="1:12" ht="229.5" thickBot="1" x14ac:dyDescent="0.3">
      <c r="A59" s="113">
        <v>2</v>
      </c>
      <c r="B59" s="114"/>
      <c r="C59" s="115" t="s">
        <v>307</v>
      </c>
      <c r="D59" s="116">
        <v>2026</v>
      </c>
      <c r="E59" s="117">
        <v>600000</v>
      </c>
      <c r="F59" s="117">
        <v>600000</v>
      </c>
      <c r="G59" s="117"/>
      <c r="H59" s="117"/>
      <c r="I59" s="117"/>
      <c r="J59" s="117"/>
      <c r="K59" s="118">
        <v>46295</v>
      </c>
      <c r="L59" s="119" t="s">
        <v>102</v>
      </c>
    </row>
    <row r="60" spans="1:12" ht="229.5" thickBot="1" x14ac:dyDescent="0.3">
      <c r="A60" s="113">
        <v>3</v>
      </c>
      <c r="B60" s="114"/>
      <c r="C60" s="115" t="s">
        <v>308</v>
      </c>
      <c r="D60" s="116">
        <v>2026</v>
      </c>
      <c r="E60" s="117">
        <v>300000</v>
      </c>
      <c r="F60" s="117">
        <v>300000</v>
      </c>
      <c r="G60" s="117"/>
      <c r="H60" s="117"/>
      <c r="I60" s="117"/>
      <c r="J60" s="117"/>
      <c r="K60" s="118">
        <v>46325</v>
      </c>
      <c r="L60" s="119" t="s">
        <v>103</v>
      </c>
    </row>
    <row r="61" spans="1:12" ht="366.75" thickBot="1" x14ac:dyDescent="0.3">
      <c r="A61" s="113">
        <v>4</v>
      </c>
      <c r="B61" s="114"/>
      <c r="C61" s="115" t="s">
        <v>104</v>
      </c>
      <c r="D61" s="116">
        <v>2028</v>
      </c>
      <c r="E61" s="117">
        <v>300000</v>
      </c>
      <c r="F61" s="120"/>
      <c r="G61" s="117"/>
      <c r="H61" s="117">
        <v>300000</v>
      </c>
      <c r="I61" s="117"/>
      <c r="J61" s="117"/>
      <c r="K61" s="118">
        <v>47118</v>
      </c>
      <c r="L61" s="119" t="s">
        <v>105</v>
      </c>
    </row>
    <row r="62" spans="1:12" ht="409.6" thickBot="1" x14ac:dyDescent="0.3">
      <c r="A62" s="113">
        <v>5</v>
      </c>
      <c r="B62" s="114"/>
      <c r="C62" s="115" t="s">
        <v>106</v>
      </c>
      <c r="D62" s="116">
        <v>2029</v>
      </c>
      <c r="E62" s="117">
        <v>800000</v>
      </c>
      <c r="F62" s="120"/>
      <c r="G62" s="117"/>
      <c r="H62" s="117"/>
      <c r="I62" s="117">
        <v>800000</v>
      </c>
      <c r="J62" s="117"/>
      <c r="K62" s="118">
        <v>47483</v>
      </c>
      <c r="L62" s="119" t="s">
        <v>107</v>
      </c>
    </row>
    <row r="63" spans="1:12" ht="321" thickBot="1" x14ac:dyDescent="0.3">
      <c r="A63" s="113">
        <v>6</v>
      </c>
      <c r="B63" s="114"/>
      <c r="C63" s="115" t="s">
        <v>108</v>
      </c>
      <c r="D63" s="116">
        <v>2030</v>
      </c>
      <c r="E63" s="117">
        <v>350000</v>
      </c>
      <c r="F63" s="120"/>
      <c r="G63" s="117"/>
      <c r="H63" s="117"/>
      <c r="I63" s="117"/>
      <c r="J63" s="117">
        <v>350000</v>
      </c>
      <c r="K63" s="118">
        <v>47848</v>
      </c>
      <c r="L63" s="119" t="s">
        <v>109</v>
      </c>
    </row>
    <row r="64" spans="1:12" ht="229.5" thickBot="1" x14ac:dyDescent="0.3">
      <c r="A64" s="237">
        <v>7</v>
      </c>
      <c r="B64" s="238"/>
      <c r="C64" s="221" t="s">
        <v>110</v>
      </c>
      <c r="D64" s="116" t="s">
        <v>111</v>
      </c>
      <c r="E64" s="117">
        <v>1650000</v>
      </c>
      <c r="F64" s="120"/>
      <c r="G64" s="117"/>
      <c r="H64" s="117"/>
      <c r="I64" s="117"/>
      <c r="J64" s="117"/>
      <c r="K64" s="118">
        <v>47848</v>
      </c>
      <c r="L64" s="119" t="s">
        <v>112</v>
      </c>
    </row>
    <row r="65" spans="1:12" ht="409.5" customHeight="1" x14ac:dyDescent="0.25">
      <c r="A65" s="239"/>
      <c r="B65" s="240" t="s">
        <v>113</v>
      </c>
      <c r="C65" s="241" t="s">
        <v>114</v>
      </c>
      <c r="D65" s="95"/>
      <c r="E65" s="96"/>
      <c r="F65" s="121">
        <v>250000</v>
      </c>
      <c r="G65" s="96"/>
      <c r="H65" s="96"/>
      <c r="I65" s="96"/>
      <c r="J65" s="96"/>
      <c r="K65" s="122"/>
      <c r="L65" s="98"/>
    </row>
    <row r="66" spans="1:12" ht="192" customHeight="1" x14ac:dyDescent="0.25">
      <c r="A66" s="240"/>
      <c r="B66" s="240" t="s">
        <v>115</v>
      </c>
      <c r="C66" s="242" t="s">
        <v>116</v>
      </c>
      <c r="D66" s="101"/>
      <c r="E66" s="101"/>
      <c r="F66" s="101"/>
      <c r="G66" s="124">
        <v>200000</v>
      </c>
      <c r="H66" s="101"/>
      <c r="I66" s="101"/>
      <c r="J66" s="96"/>
      <c r="K66" s="122"/>
      <c r="L66" s="103"/>
    </row>
    <row r="67" spans="1:12" ht="273.75" customHeight="1" x14ac:dyDescent="0.25">
      <c r="A67" s="243"/>
      <c r="B67" s="240" t="s">
        <v>117</v>
      </c>
      <c r="C67" s="242" t="s">
        <v>310</v>
      </c>
      <c r="D67" s="100"/>
      <c r="E67" s="101"/>
      <c r="F67" s="101"/>
      <c r="G67" s="101"/>
      <c r="H67" s="124">
        <v>200000</v>
      </c>
      <c r="I67" s="101"/>
      <c r="J67" s="101"/>
      <c r="K67" s="122"/>
      <c r="L67" s="103"/>
    </row>
    <row r="68" spans="1:12" ht="243" customHeight="1" x14ac:dyDescent="0.25">
      <c r="A68" s="243"/>
      <c r="B68" s="240" t="s">
        <v>118</v>
      </c>
      <c r="C68" s="242" t="s">
        <v>119</v>
      </c>
      <c r="D68" s="100"/>
      <c r="E68" s="101"/>
      <c r="F68" s="101"/>
      <c r="G68" s="101"/>
      <c r="H68" s="101"/>
      <c r="I68" s="124">
        <v>450000</v>
      </c>
      <c r="J68" s="101"/>
      <c r="K68" s="122"/>
      <c r="L68" s="103"/>
    </row>
    <row r="69" spans="1:12" ht="384.75" customHeight="1" thickBot="1" x14ac:dyDescent="0.3">
      <c r="A69" s="244"/>
      <c r="B69" s="240" t="s">
        <v>120</v>
      </c>
      <c r="C69" s="242" t="s">
        <v>121</v>
      </c>
      <c r="D69" s="125"/>
      <c r="E69" s="126"/>
      <c r="F69" s="127"/>
      <c r="G69" s="126"/>
      <c r="H69" s="126"/>
      <c r="I69" s="126"/>
      <c r="J69" s="128">
        <v>550000</v>
      </c>
      <c r="K69" s="122"/>
      <c r="L69" s="130"/>
    </row>
    <row r="70" spans="1:12" ht="230.25" thickBot="1" x14ac:dyDescent="0.3">
      <c r="A70" s="237">
        <v>8</v>
      </c>
      <c r="B70" s="238"/>
      <c r="C70" s="221" t="s">
        <v>122</v>
      </c>
      <c r="D70" s="116" t="s">
        <v>123</v>
      </c>
      <c r="E70" s="117">
        <v>650000</v>
      </c>
      <c r="F70" s="117"/>
      <c r="G70" s="117"/>
      <c r="H70" s="117"/>
      <c r="I70" s="117"/>
      <c r="J70" s="117"/>
      <c r="K70" s="118">
        <v>47483</v>
      </c>
      <c r="L70" s="119" t="s">
        <v>124</v>
      </c>
    </row>
    <row r="71" spans="1:12" ht="66" customHeight="1" x14ac:dyDescent="0.25">
      <c r="A71" s="240"/>
      <c r="B71" s="240" t="s">
        <v>125</v>
      </c>
      <c r="C71" s="245" t="s">
        <v>126</v>
      </c>
      <c r="D71" s="131"/>
      <c r="E71" s="132"/>
      <c r="F71" s="132"/>
      <c r="G71" s="133">
        <v>260000</v>
      </c>
      <c r="H71" s="132"/>
      <c r="I71" s="132"/>
      <c r="J71" s="132"/>
      <c r="K71" s="122"/>
      <c r="L71" s="134"/>
    </row>
    <row r="72" spans="1:12" ht="86.25" customHeight="1" x14ac:dyDescent="0.25">
      <c r="A72" s="240"/>
      <c r="B72" s="240" t="s">
        <v>127</v>
      </c>
      <c r="C72" s="242" t="s">
        <v>128</v>
      </c>
      <c r="D72" s="100"/>
      <c r="E72" s="101"/>
      <c r="F72" s="101"/>
      <c r="G72" s="101"/>
      <c r="H72" s="124">
        <v>200000</v>
      </c>
      <c r="I72" s="101"/>
      <c r="J72" s="101"/>
      <c r="K72" s="122"/>
      <c r="L72" s="103"/>
    </row>
    <row r="73" spans="1:12" ht="94.5" customHeight="1" thickBot="1" x14ac:dyDescent="0.3">
      <c r="A73" s="240"/>
      <c r="B73" s="240" t="s">
        <v>129</v>
      </c>
      <c r="C73" s="242" t="s">
        <v>130</v>
      </c>
      <c r="D73" s="100"/>
      <c r="E73" s="101"/>
      <c r="F73" s="101"/>
      <c r="G73" s="101"/>
      <c r="H73" s="101"/>
      <c r="I73" s="124">
        <v>190000</v>
      </c>
      <c r="J73" s="101"/>
      <c r="K73" s="122"/>
      <c r="L73" s="103"/>
    </row>
    <row r="74" spans="1:12" ht="268.5" thickBot="1" x14ac:dyDescent="0.3">
      <c r="A74" s="237">
        <v>9</v>
      </c>
      <c r="B74" s="238"/>
      <c r="C74" s="221" t="s">
        <v>131</v>
      </c>
      <c r="D74" s="116" t="s">
        <v>123</v>
      </c>
      <c r="E74" s="117">
        <v>1050000</v>
      </c>
      <c r="F74" s="120"/>
      <c r="G74" s="117"/>
      <c r="H74" s="117"/>
      <c r="I74" s="117"/>
      <c r="J74" s="117"/>
      <c r="K74" s="118">
        <v>47483</v>
      </c>
      <c r="L74" s="119" t="s">
        <v>132</v>
      </c>
    </row>
    <row r="75" spans="1:12" ht="315" customHeight="1" x14ac:dyDescent="0.25">
      <c r="A75" s="239"/>
      <c r="B75" s="240" t="s">
        <v>30</v>
      </c>
      <c r="C75" s="241" t="s">
        <v>133</v>
      </c>
      <c r="D75" s="95"/>
      <c r="E75" s="96"/>
      <c r="F75" s="96"/>
      <c r="G75" s="121">
        <v>350000</v>
      </c>
      <c r="H75" s="96"/>
      <c r="I75" s="96"/>
      <c r="J75" s="96"/>
      <c r="K75" s="122"/>
      <c r="L75" s="98"/>
    </row>
    <row r="76" spans="1:12" ht="309" customHeight="1" x14ac:dyDescent="0.25">
      <c r="A76" s="243"/>
      <c r="B76" s="240" t="s">
        <v>31</v>
      </c>
      <c r="C76" s="242" t="s">
        <v>134</v>
      </c>
      <c r="D76" s="100"/>
      <c r="E76" s="101"/>
      <c r="F76" s="101"/>
      <c r="G76" s="101"/>
      <c r="H76" s="124">
        <v>350000</v>
      </c>
      <c r="I76" s="101"/>
      <c r="J76" s="101"/>
      <c r="K76" s="122"/>
      <c r="L76" s="103"/>
    </row>
    <row r="77" spans="1:12" ht="221.25" customHeight="1" thickBot="1" x14ac:dyDescent="0.3">
      <c r="A77" s="243"/>
      <c r="B77" s="240" t="s">
        <v>32</v>
      </c>
      <c r="C77" s="242" t="s">
        <v>135</v>
      </c>
      <c r="D77" s="100"/>
      <c r="E77" s="101"/>
      <c r="F77" s="101"/>
      <c r="G77" s="101"/>
      <c r="H77" s="101"/>
      <c r="I77" s="124">
        <v>350000</v>
      </c>
      <c r="J77" s="101"/>
      <c r="K77" s="122"/>
      <c r="L77" s="103"/>
    </row>
    <row r="78" spans="1:12" ht="383.25" thickBot="1" x14ac:dyDescent="0.3">
      <c r="A78" s="237">
        <v>10</v>
      </c>
      <c r="B78" s="238"/>
      <c r="C78" s="221" t="s">
        <v>136</v>
      </c>
      <c r="D78" s="116" t="s">
        <v>123</v>
      </c>
      <c r="E78" s="117">
        <v>1100000</v>
      </c>
      <c r="F78" s="120"/>
      <c r="G78" s="117"/>
      <c r="H78" s="117"/>
      <c r="I78" s="117"/>
      <c r="J78" s="117"/>
      <c r="K78" s="118">
        <v>47483</v>
      </c>
      <c r="L78" s="119" t="s">
        <v>137</v>
      </c>
    </row>
    <row r="79" spans="1:12" ht="278.25" customHeight="1" x14ac:dyDescent="0.25">
      <c r="A79" s="239"/>
      <c r="B79" s="240" t="s">
        <v>36</v>
      </c>
      <c r="C79" s="241" t="s">
        <v>133</v>
      </c>
      <c r="D79" s="95"/>
      <c r="E79" s="96"/>
      <c r="F79" s="96"/>
      <c r="G79" s="121">
        <v>350000</v>
      </c>
      <c r="H79" s="96"/>
      <c r="I79" s="96"/>
      <c r="J79" s="96"/>
      <c r="K79" s="122"/>
      <c r="L79" s="98"/>
    </row>
    <row r="80" spans="1:12" ht="234" customHeight="1" x14ac:dyDescent="0.25">
      <c r="A80" s="243"/>
      <c r="B80" s="240" t="s">
        <v>38</v>
      </c>
      <c r="C80" s="242" t="s">
        <v>134</v>
      </c>
      <c r="D80" s="100"/>
      <c r="E80" s="101"/>
      <c r="F80" s="101"/>
      <c r="G80" s="101"/>
      <c r="H80" s="124">
        <v>350000</v>
      </c>
      <c r="I80" s="101"/>
      <c r="J80" s="101"/>
      <c r="K80" s="122"/>
      <c r="L80" s="103"/>
    </row>
    <row r="81" spans="1:12" ht="336.75" customHeight="1" thickBot="1" x14ac:dyDescent="0.3">
      <c r="A81" s="243"/>
      <c r="B81" s="240" t="s">
        <v>138</v>
      </c>
      <c r="C81" s="242" t="s">
        <v>139</v>
      </c>
      <c r="D81" s="100"/>
      <c r="E81" s="101"/>
      <c r="F81" s="101"/>
      <c r="G81" s="101"/>
      <c r="H81" s="101"/>
      <c r="I81" s="124">
        <v>400000</v>
      </c>
      <c r="J81" s="101"/>
      <c r="K81" s="122"/>
      <c r="L81" s="103"/>
    </row>
    <row r="82" spans="1:12" ht="230.25" thickBot="1" x14ac:dyDescent="0.3">
      <c r="A82" s="237">
        <v>11</v>
      </c>
      <c r="B82" s="238"/>
      <c r="C82" s="221" t="s">
        <v>140</v>
      </c>
      <c r="D82" s="116" t="s">
        <v>41</v>
      </c>
      <c r="E82" s="117">
        <v>1200000</v>
      </c>
      <c r="F82" s="120"/>
      <c r="G82" s="117"/>
      <c r="H82" s="117"/>
      <c r="I82" s="117"/>
      <c r="J82" s="117"/>
      <c r="K82" s="118">
        <v>47848</v>
      </c>
      <c r="L82" s="119" t="s">
        <v>141</v>
      </c>
    </row>
    <row r="83" spans="1:12" ht="111" customHeight="1" x14ac:dyDescent="0.25">
      <c r="A83" s="246"/>
      <c r="B83" s="240" t="s">
        <v>43</v>
      </c>
      <c r="C83" s="241" t="s">
        <v>142</v>
      </c>
      <c r="D83" s="95"/>
      <c r="E83" s="96"/>
      <c r="F83" s="96"/>
      <c r="G83" s="121">
        <v>250000</v>
      </c>
      <c r="H83" s="96"/>
      <c r="I83" s="96"/>
      <c r="J83" s="96"/>
      <c r="K83" s="135"/>
      <c r="L83" s="136"/>
    </row>
    <row r="84" spans="1:12" ht="119.25" customHeight="1" x14ac:dyDescent="0.25">
      <c r="A84" s="247"/>
      <c r="B84" s="240" t="s">
        <v>45</v>
      </c>
      <c r="C84" s="242" t="s">
        <v>143</v>
      </c>
      <c r="D84" s="100"/>
      <c r="E84" s="101"/>
      <c r="F84" s="101"/>
      <c r="G84" s="101"/>
      <c r="H84" s="124">
        <v>350000</v>
      </c>
      <c r="I84" s="101"/>
      <c r="J84" s="101"/>
      <c r="K84" s="135"/>
      <c r="L84" s="137"/>
    </row>
    <row r="85" spans="1:12" ht="114" customHeight="1" x14ac:dyDescent="0.25">
      <c r="A85" s="247"/>
      <c r="B85" s="240" t="s">
        <v>47</v>
      </c>
      <c r="C85" s="242" t="s">
        <v>144</v>
      </c>
      <c r="D85" s="100"/>
      <c r="E85" s="101"/>
      <c r="F85" s="101"/>
      <c r="G85" s="101"/>
      <c r="H85" s="101"/>
      <c r="I85" s="124">
        <v>300000</v>
      </c>
      <c r="J85" s="101"/>
      <c r="K85" s="135"/>
      <c r="L85" s="137"/>
    </row>
    <row r="86" spans="1:12" ht="130.5" customHeight="1" thickBot="1" x14ac:dyDescent="0.3">
      <c r="A86" s="248"/>
      <c r="B86" s="240" t="s">
        <v>49</v>
      </c>
      <c r="C86" s="249" t="s">
        <v>145</v>
      </c>
      <c r="D86" s="61"/>
      <c r="E86" s="138"/>
      <c r="F86" s="63"/>
      <c r="G86" s="138"/>
      <c r="H86" s="138"/>
      <c r="I86" s="138"/>
      <c r="J86" s="139">
        <v>300000</v>
      </c>
      <c r="K86" s="135"/>
      <c r="L86" s="140"/>
    </row>
    <row r="87" spans="1:12" ht="192" thickBot="1" x14ac:dyDescent="0.3">
      <c r="A87" s="237">
        <v>12</v>
      </c>
      <c r="B87" s="238"/>
      <c r="C87" s="221" t="s">
        <v>146</v>
      </c>
      <c r="D87" s="116" t="s">
        <v>41</v>
      </c>
      <c r="E87" s="117">
        <f>G88+H89+I90+J91</f>
        <v>1600000</v>
      </c>
      <c r="F87" s="120"/>
      <c r="G87" s="117"/>
      <c r="H87" s="117"/>
      <c r="I87" s="117"/>
      <c r="J87" s="117"/>
      <c r="K87" s="118">
        <v>47848</v>
      </c>
      <c r="L87" s="119" t="s">
        <v>147</v>
      </c>
    </row>
    <row r="88" spans="1:12" ht="154.5" customHeight="1" x14ac:dyDescent="0.25">
      <c r="A88" s="239"/>
      <c r="B88" s="240" t="s">
        <v>53</v>
      </c>
      <c r="C88" s="241" t="s">
        <v>148</v>
      </c>
      <c r="D88" s="95"/>
      <c r="E88" s="96"/>
      <c r="F88" s="96"/>
      <c r="G88" s="121">
        <v>250000</v>
      </c>
      <c r="H88" s="96"/>
      <c r="I88" s="96"/>
      <c r="J88" s="96"/>
      <c r="K88" s="122"/>
      <c r="L88" s="98"/>
    </row>
    <row r="89" spans="1:12" ht="119.25" customHeight="1" x14ac:dyDescent="0.25">
      <c r="A89" s="243"/>
      <c r="B89" s="240" t="s">
        <v>55</v>
      </c>
      <c r="C89" s="242" t="s">
        <v>66</v>
      </c>
      <c r="D89" s="100"/>
      <c r="E89" s="101"/>
      <c r="F89" s="101"/>
      <c r="G89" s="101"/>
      <c r="H89" s="124">
        <v>450000</v>
      </c>
      <c r="I89" s="101"/>
      <c r="J89" s="101"/>
      <c r="K89" s="122"/>
      <c r="L89" s="103"/>
    </row>
    <row r="90" spans="1:12" ht="88.5" customHeight="1" x14ac:dyDescent="0.25">
      <c r="A90" s="243"/>
      <c r="B90" s="240" t="s">
        <v>57</v>
      </c>
      <c r="C90" s="242" t="s">
        <v>149</v>
      </c>
      <c r="D90" s="100"/>
      <c r="E90" s="101"/>
      <c r="F90" s="101"/>
      <c r="G90" s="101"/>
      <c r="H90" s="101"/>
      <c r="I90" s="124">
        <v>450000</v>
      </c>
      <c r="J90" s="101"/>
      <c r="K90" s="122"/>
      <c r="L90" s="103"/>
    </row>
    <row r="91" spans="1:12" ht="122.25" customHeight="1" thickBot="1" x14ac:dyDescent="0.3">
      <c r="A91" s="244"/>
      <c r="B91" s="240" t="s">
        <v>59</v>
      </c>
      <c r="C91" s="250" t="s">
        <v>70</v>
      </c>
      <c r="D91" s="125"/>
      <c r="E91" s="126"/>
      <c r="F91" s="127"/>
      <c r="G91" s="126"/>
      <c r="H91" s="126"/>
      <c r="I91" s="126"/>
      <c r="J91" s="128">
        <v>450000</v>
      </c>
      <c r="K91" s="122"/>
      <c r="L91" s="130"/>
    </row>
    <row r="92" spans="1:12" ht="192" thickBot="1" x14ac:dyDescent="0.3">
      <c r="A92" s="237">
        <v>13</v>
      </c>
      <c r="B92" s="238"/>
      <c r="C92" s="221" t="s">
        <v>150</v>
      </c>
      <c r="D92" s="116" t="s">
        <v>41</v>
      </c>
      <c r="E92" s="117">
        <v>900000</v>
      </c>
      <c r="F92" s="120"/>
      <c r="G92" s="117"/>
      <c r="H92" s="117"/>
      <c r="I92" s="117"/>
      <c r="J92" s="117"/>
      <c r="K92" s="118">
        <v>47848</v>
      </c>
      <c r="L92" s="119" t="s">
        <v>151</v>
      </c>
    </row>
    <row r="93" spans="1:12" ht="135" customHeight="1" x14ac:dyDescent="0.25">
      <c r="A93" s="239"/>
      <c r="B93" s="240" t="s">
        <v>63</v>
      </c>
      <c r="C93" s="241" t="s">
        <v>152</v>
      </c>
      <c r="D93" s="95"/>
      <c r="E93" s="96"/>
      <c r="F93" s="96"/>
      <c r="G93" s="121">
        <v>150000</v>
      </c>
      <c r="H93" s="96"/>
      <c r="I93" s="96"/>
      <c r="J93" s="96"/>
      <c r="K93" s="122"/>
      <c r="L93" s="98"/>
    </row>
    <row r="94" spans="1:12" ht="135" customHeight="1" x14ac:dyDescent="0.25">
      <c r="A94" s="243"/>
      <c r="B94" s="240" t="s">
        <v>65</v>
      </c>
      <c r="C94" s="242" t="s">
        <v>153</v>
      </c>
      <c r="D94" s="100"/>
      <c r="E94" s="101"/>
      <c r="F94" s="101"/>
      <c r="G94" s="101"/>
      <c r="H94" s="124">
        <v>200000</v>
      </c>
      <c r="I94" s="101"/>
      <c r="J94" s="101"/>
      <c r="K94" s="122"/>
      <c r="L94" s="103"/>
    </row>
    <row r="95" spans="1:12" ht="147" customHeight="1" x14ac:dyDescent="0.25">
      <c r="A95" s="243"/>
      <c r="B95" s="240" t="s">
        <v>67</v>
      </c>
      <c r="C95" s="242" t="s">
        <v>154</v>
      </c>
      <c r="D95" s="100"/>
      <c r="E95" s="101"/>
      <c r="F95" s="101"/>
      <c r="G95" s="101"/>
      <c r="H95" s="101"/>
      <c r="I95" s="124">
        <v>250000</v>
      </c>
      <c r="J95" s="101"/>
      <c r="K95" s="122"/>
      <c r="L95" s="103"/>
    </row>
    <row r="96" spans="1:12" ht="153" customHeight="1" thickBot="1" x14ac:dyDescent="0.3">
      <c r="A96" s="244"/>
      <c r="B96" s="240" t="s">
        <v>69</v>
      </c>
      <c r="C96" s="251" t="s">
        <v>155</v>
      </c>
      <c r="D96" s="125"/>
      <c r="E96" s="126"/>
      <c r="F96" s="127"/>
      <c r="G96" s="126"/>
      <c r="H96" s="126"/>
      <c r="I96" s="126"/>
      <c r="J96" s="128">
        <v>300000</v>
      </c>
      <c r="K96" s="122"/>
      <c r="L96" s="130"/>
    </row>
    <row r="97" spans="1:12" ht="268.5" thickBot="1" x14ac:dyDescent="0.3">
      <c r="A97" s="237">
        <v>14</v>
      </c>
      <c r="B97" s="238"/>
      <c r="C97" s="221" t="s">
        <v>156</v>
      </c>
      <c r="D97" s="116" t="s">
        <v>41</v>
      </c>
      <c r="E97" s="117">
        <v>1800000</v>
      </c>
      <c r="F97" s="120"/>
      <c r="G97" s="117"/>
      <c r="H97" s="117"/>
      <c r="I97" s="117"/>
      <c r="J97" s="117"/>
      <c r="K97" s="118">
        <v>47848</v>
      </c>
      <c r="L97" s="119" t="s">
        <v>157</v>
      </c>
    </row>
    <row r="98" spans="1:12" ht="153.75" customHeight="1" x14ac:dyDescent="0.25">
      <c r="A98" s="239"/>
      <c r="B98" s="240" t="s">
        <v>74</v>
      </c>
      <c r="C98" s="241" t="s">
        <v>158</v>
      </c>
      <c r="D98" s="95"/>
      <c r="E98" s="96"/>
      <c r="F98" s="96"/>
      <c r="G98" s="121">
        <v>400000</v>
      </c>
      <c r="H98" s="96"/>
      <c r="I98" s="96"/>
      <c r="J98" s="96"/>
      <c r="K98" s="123"/>
      <c r="L98" s="98"/>
    </row>
    <row r="99" spans="1:12" ht="132" customHeight="1" x14ac:dyDescent="0.25">
      <c r="A99" s="243"/>
      <c r="B99" s="240" t="s">
        <v>76</v>
      </c>
      <c r="C99" s="242" t="s">
        <v>159</v>
      </c>
      <c r="D99" s="100"/>
      <c r="E99" s="101"/>
      <c r="F99" s="101"/>
      <c r="G99" s="101"/>
      <c r="H99" s="124">
        <v>400000</v>
      </c>
      <c r="I99" s="101"/>
      <c r="J99" s="101"/>
      <c r="K99" s="123"/>
      <c r="L99" s="103"/>
    </row>
    <row r="100" spans="1:12" ht="201" customHeight="1" x14ac:dyDescent="0.25">
      <c r="A100" s="243"/>
      <c r="B100" s="240" t="s">
        <v>78</v>
      </c>
      <c r="C100" s="242" t="s">
        <v>160</v>
      </c>
      <c r="D100" s="100"/>
      <c r="E100" s="101"/>
      <c r="F100" s="101"/>
      <c r="G100" s="101"/>
      <c r="H100" s="101"/>
      <c r="I100" s="124">
        <v>450000</v>
      </c>
      <c r="J100" s="101"/>
      <c r="K100" s="123"/>
      <c r="L100" s="103"/>
    </row>
    <row r="101" spans="1:12" ht="150" customHeight="1" thickBot="1" x14ac:dyDescent="0.3">
      <c r="A101" s="244"/>
      <c r="B101" s="240" t="s">
        <v>161</v>
      </c>
      <c r="C101" s="251" t="s">
        <v>162</v>
      </c>
      <c r="D101" s="125"/>
      <c r="E101" s="126"/>
      <c r="F101" s="127"/>
      <c r="G101" s="126"/>
      <c r="H101" s="126"/>
      <c r="I101" s="126"/>
      <c r="J101" s="128">
        <v>550000</v>
      </c>
      <c r="K101" s="123"/>
      <c r="L101" s="130"/>
    </row>
    <row r="102" spans="1:12" ht="153.75" thickBot="1" x14ac:dyDescent="0.3">
      <c r="A102" s="237">
        <v>15</v>
      </c>
      <c r="B102" s="238"/>
      <c r="C102" s="221" t="s">
        <v>163</v>
      </c>
      <c r="D102" s="116" t="s">
        <v>41</v>
      </c>
      <c r="E102" s="117">
        <v>2000000</v>
      </c>
      <c r="F102" s="120"/>
      <c r="G102" s="117"/>
      <c r="H102" s="117"/>
      <c r="I102" s="117"/>
      <c r="J102" s="117"/>
      <c r="K102" s="118">
        <v>47848</v>
      </c>
      <c r="L102" s="119" t="s">
        <v>164</v>
      </c>
    </row>
    <row r="103" spans="1:12" ht="104.25" customHeight="1" x14ac:dyDescent="0.25">
      <c r="A103" s="239"/>
      <c r="B103" s="240" t="s">
        <v>82</v>
      </c>
      <c r="C103" s="241" t="s">
        <v>287</v>
      </c>
      <c r="D103" s="95"/>
      <c r="E103" s="96"/>
      <c r="F103" s="96"/>
      <c r="G103" s="121">
        <v>500000</v>
      </c>
      <c r="H103" s="96"/>
      <c r="I103" s="96"/>
      <c r="J103" s="96"/>
      <c r="K103" s="122"/>
      <c r="L103" s="98"/>
    </row>
    <row r="104" spans="1:12" ht="104.25" customHeight="1" x14ac:dyDescent="0.25">
      <c r="A104" s="243"/>
      <c r="B104" s="240" t="s">
        <v>84</v>
      </c>
      <c r="C104" s="241" t="s">
        <v>288</v>
      </c>
      <c r="D104" s="100"/>
      <c r="E104" s="101"/>
      <c r="F104" s="101"/>
      <c r="G104" s="101"/>
      <c r="H104" s="124">
        <v>500000</v>
      </c>
      <c r="I104" s="101"/>
      <c r="J104" s="101"/>
      <c r="K104" s="122"/>
      <c r="L104" s="103"/>
    </row>
    <row r="105" spans="1:12" ht="91.5" customHeight="1" x14ac:dyDescent="0.25">
      <c r="A105" s="243"/>
      <c r="B105" s="240" t="s">
        <v>86</v>
      </c>
      <c r="C105" s="241" t="s">
        <v>289</v>
      </c>
      <c r="D105" s="100"/>
      <c r="E105" s="101"/>
      <c r="F105" s="101"/>
      <c r="G105" s="101"/>
      <c r="H105" s="101"/>
      <c r="I105" s="124">
        <v>500000</v>
      </c>
      <c r="J105" s="101"/>
      <c r="K105" s="122"/>
      <c r="L105" s="103"/>
    </row>
    <row r="106" spans="1:12" ht="94.5" customHeight="1" thickBot="1" x14ac:dyDescent="0.3">
      <c r="A106" s="244"/>
      <c r="B106" s="252" t="s">
        <v>165</v>
      </c>
      <c r="C106" s="241" t="s">
        <v>290</v>
      </c>
      <c r="D106" s="125"/>
      <c r="E106" s="126"/>
      <c r="F106" s="127"/>
      <c r="G106" s="126"/>
      <c r="H106" s="126"/>
      <c r="I106" s="126"/>
      <c r="J106" s="128">
        <v>500000</v>
      </c>
      <c r="K106" s="129"/>
      <c r="L106" s="130"/>
    </row>
    <row r="107" spans="1:12" ht="45.75" x14ac:dyDescent="0.65">
      <c r="A107" s="22"/>
      <c r="B107" s="23"/>
      <c r="C107" s="24"/>
      <c r="D107" s="25"/>
      <c r="E107" s="26"/>
      <c r="F107" s="26"/>
      <c r="G107" s="26"/>
      <c r="H107" s="26"/>
      <c r="I107" s="26"/>
      <c r="J107" s="26"/>
      <c r="K107" s="27"/>
      <c r="L107" s="29"/>
    </row>
    <row r="108" spans="1:12" ht="45.75" x14ac:dyDescent="0.25">
      <c r="A108" s="22"/>
      <c r="B108" s="23"/>
      <c r="C108" s="24"/>
      <c r="D108" s="25"/>
      <c r="E108" s="141">
        <f t="shared" ref="E108:J108" si="1">SUM(E58:E106)</f>
        <v>14600000</v>
      </c>
      <c r="F108" s="141">
        <f t="shared" si="1"/>
        <v>1450000</v>
      </c>
      <c r="G108" s="141">
        <f t="shared" si="1"/>
        <v>2710000</v>
      </c>
      <c r="H108" s="141">
        <f t="shared" si="1"/>
        <v>3300000</v>
      </c>
      <c r="I108" s="141">
        <f t="shared" si="1"/>
        <v>4140000</v>
      </c>
      <c r="J108" s="141">
        <f t="shared" si="1"/>
        <v>3000000</v>
      </c>
      <c r="K108" s="27"/>
      <c r="L108" s="29"/>
    </row>
    <row r="109" spans="1:12" ht="46.5" thickBot="1" x14ac:dyDescent="0.7">
      <c r="A109" s="22"/>
      <c r="B109" s="23"/>
      <c r="C109" s="24" t="s">
        <v>304</v>
      </c>
      <c r="D109" s="25"/>
      <c r="E109" s="26"/>
      <c r="F109" s="26"/>
      <c r="G109" s="26"/>
      <c r="H109" s="26"/>
      <c r="I109" s="26"/>
      <c r="J109" s="26"/>
      <c r="K109" s="27"/>
      <c r="L109" s="29"/>
    </row>
    <row r="110" spans="1:12" ht="46.5" thickBot="1" x14ac:dyDescent="0.7">
      <c r="A110" s="22"/>
      <c r="B110" s="23"/>
      <c r="C110" s="142" t="s">
        <v>298</v>
      </c>
      <c r="D110" s="254"/>
      <c r="E110" s="26"/>
      <c r="F110" s="26"/>
      <c r="G110" s="26"/>
      <c r="H110" s="26"/>
      <c r="I110" s="26"/>
      <c r="J110" s="26"/>
      <c r="K110" s="27"/>
      <c r="L110" s="29"/>
    </row>
    <row r="111" spans="1:12" ht="225.75" hidden="1" thickBot="1" x14ac:dyDescent="0.3">
      <c r="A111" s="15" t="s">
        <v>2</v>
      </c>
      <c r="B111" s="16"/>
      <c r="C111" s="17" t="s">
        <v>3</v>
      </c>
      <c r="D111" s="18" t="s">
        <v>4</v>
      </c>
      <c r="E111" s="19" t="s">
        <v>5</v>
      </c>
      <c r="F111" s="19" t="s">
        <v>6</v>
      </c>
      <c r="G111" s="19" t="s">
        <v>7</v>
      </c>
      <c r="H111" s="19" t="s">
        <v>8</v>
      </c>
      <c r="I111" s="19" t="s">
        <v>9</v>
      </c>
      <c r="J111" s="19" t="s">
        <v>10</v>
      </c>
      <c r="K111" s="20" t="s">
        <v>11</v>
      </c>
      <c r="L111" s="85" t="s">
        <v>12</v>
      </c>
    </row>
    <row r="112" spans="1:12" ht="138" thickBot="1" x14ac:dyDescent="0.3">
      <c r="A112" s="143">
        <v>1</v>
      </c>
      <c r="B112" s="144"/>
      <c r="C112" s="145" t="s">
        <v>166</v>
      </c>
      <c r="D112" s="146" t="s">
        <v>89</v>
      </c>
      <c r="E112" s="147">
        <v>6000000</v>
      </c>
      <c r="F112" s="147"/>
      <c r="G112" s="147"/>
      <c r="H112" s="147"/>
      <c r="I112" s="147"/>
      <c r="J112" s="147"/>
      <c r="K112" s="148">
        <v>47483</v>
      </c>
      <c r="L112" s="149" t="s">
        <v>309</v>
      </c>
    </row>
    <row r="113" spans="1:12" ht="409.5" x14ac:dyDescent="0.25">
      <c r="A113" s="150"/>
      <c r="B113" s="151" t="s">
        <v>91</v>
      </c>
      <c r="C113" s="152" t="s">
        <v>167</v>
      </c>
      <c r="D113" s="131"/>
      <c r="E113" s="132"/>
      <c r="F113" s="153">
        <v>800000</v>
      </c>
      <c r="G113" s="132"/>
      <c r="H113" s="132"/>
      <c r="I113" s="132"/>
      <c r="J113" s="132"/>
      <c r="K113" s="154"/>
      <c r="L113" s="134"/>
    </row>
    <row r="114" spans="1:12" ht="366" x14ac:dyDescent="0.25">
      <c r="A114" s="52"/>
      <c r="B114" s="99" t="s">
        <v>93</v>
      </c>
      <c r="C114" s="155" t="s">
        <v>168</v>
      </c>
      <c r="D114" s="100"/>
      <c r="E114" s="101"/>
      <c r="F114" s="101"/>
      <c r="G114" s="156">
        <v>1500000</v>
      </c>
      <c r="H114" s="101"/>
      <c r="I114" s="101"/>
      <c r="J114" s="101"/>
      <c r="K114" s="157"/>
      <c r="L114" s="103"/>
    </row>
    <row r="115" spans="1:12" ht="137.25" x14ac:dyDescent="0.25">
      <c r="A115" s="52"/>
      <c r="B115" s="99" t="s">
        <v>95</v>
      </c>
      <c r="C115" s="155" t="s">
        <v>169</v>
      </c>
      <c r="D115" s="100"/>
      <c r="E115" s="101"/>
      <c r="F115" s="101"/>
      <c r="G115" s="101"/>
      <c r="H115" s="156">
        <v>3000000</v>
      </c>
      <c r="I115" s="101"/>
      <c r="J115" s="101"/>
      <c r="K115" s="157"/>
      <c r="L115" s="103"/>
    </row>
    <row r="116" spans="1:12" ht="409.6" thickBot="1" x14ac:dyDescent="0.3">
      <c r="A116" s="158"/>
      <c r="B116" s="99" t="s">
        <v>97</v>
      </c>
      <c r="C116" s="159" t="s">
        <v>170</v>
      </c>
      <c r="D116" s="160"/>
      <c r="E116" s="161"/>
      <c r="F116" s="161"/>
      <c r="G116" s="161"/>
      <c r="H116" s="161"/>
      <c r="I116" s="162">
        <v>700000</v>
      </c>
      <c r="J116" s="161"/>
      <c r="K116" s="163"/>
      <c r="L116" s="164"/>
    </row>
    <row r="117" spans="1:12" ht="366.75" thickBot="1" x14ac:dyDescent="0.3">
      <c r="A117" s="143">
        <v>2</v>
      </c>
      <c r="B117" s="144"/>
      <c r="C117" s="145" t="s">
        <v>171</v>
      </c>
      <c r="D117" s="146" t="s">
        <v>111</v>
      </c>
      <c r="E117" s="147">
        <v>600000</v>
      </c>
      <c r="F117" s="147"/>
      <c r="G117" s="147"/>
      <c r="H117" s="147"/>
      <c r="I117" s="147"/>
      <c r="J117" s="147"/>
      <c r="K117" s="148">
        <v>47848</v>
      </c>
      <c r="L117" s="149" t="s">
        <v>172</v>
      </c>
    </row>
    <row r="118" spans="1:12" ht="183" x14ac:dyDescent="0.25">
      <c r="A118" s="68"/>
      <c r="B118" s="46" t="s">
        <v>173</v>
      </c>
      <c r="C118" s="165" t="s">
        <v>174</v>
      </c>
      <c r="D118" s="95"/>
      <c r="E118" s="96"/>
      <c r="F118" s="166">
        <v>120000</v>
      </c>
      <c r="G118" s="96"/>
      <c r="H118" s="96"/>
      <c r="I118" s="96"/>
      <c r="J118" s="96"/>
      <c r="K118" s="167"/>
      <c r="L118" s="98"/>
    </row>
    <row r="119" spans="1:12" ht="228.75" x14ac:dyDescent="0.25">
      <c r="A119" s="52"/>
      <c r="B119" s="46" t="s">
        <v>175</v>
      </c>
      <c r="C119" s="155" t="s">
        <v>176</v>
      </c>
      <c r="D119" s="100"/>
      <c r="E119" s="101"/>
      <c r="F119" s="101"/>
      <c r="G119" s="156">
        <v>130000</v>
      </c>
      <c r="H119" s="101"/>
      <c r="I119" s="101"/>
      <c r="J119" s="101"/>
      <c r="K119" s="157"/>
      <c r="L119" s="103"/>
    </row>
    <row r="120" spans="1:12" ht="228.75" x14ac:dyDescent="0.25">
      <c r="A120" s="52"/>
      <c r="B120" s="46" t="s">
        <v>177</v>
      </c>
      <c r="C120" s="155" t="s">
        <v>178</v>
      </c>
      <c r="D120" s="100"/>
      <c r="E120" s="101"/>
      <c r="F120" s="101"/>
      <c r="G120" s="101"/>
      <c r="H120" s="156">
        <v>140000</v>
      </c>
      <c r="I120" s="101"/>
      <c r="J120" s="101"/>
      <c r="K120" s="157"/>
      <c r="L120" s="103"/>
    </row>
    <row r="121" spans="1:12" ht="228.75" x14ac:dyDescent="0.25">
      <c r="A121" s="168"/>
      <c r="B121" s="46" t="s">
        <v>179</v>
      </c>
      <c r="C121" s="155" t="s">
        <v>180</v>
      </c>
      <c r="D121" s="100"/>
      <c r="E121" s="101"/>
      <c r="F121" s="101"/>
      <c r="G121" s="101"/>
      <c r="H121" s="101"/>
      <c r="I121" s="156">
        <v>130000</v>
      </c>
      <c r="J121" s="101"/>
      <c r="K121" s="157"/>
      <c r="L121" s="103"/>
    </row>
    <row r="122" spans="1:12" ht="183.75" thickBot="1" x14ac:dyDescent="0.3">
      <c r="A122" s="169"/>
      <c r="B122" s="46" t="s">
        <v>181</v>
      </c>
      <c r="C122" s="170" t="s">
        <v>182</v>
      </c>
      <c r="D122" s="171"/>
      <c r="E122" s="126"/>
      <c r="F122" s="126"/>
      <c r="G122" s="126"/>
      <c r="H122" s="126"/>
      <c r="I122" s="126"/>
      <c r="J122" s="172">
        <v>80000</v>
      </c>
      <c r="K122" s="173"/>
      <c r="L122" s="130"/>
    </row>
    <row r="123" spans="1:12" ht="409.6" thickBot="1" x14ac:dyDescent="0.3">
      <c r="A123" s="144" t="s">
        <v>183</v>
      </c>
      <c r="B123" s="144"/>
      <c r="C123" s="220" t="s">
        <v>184</v>
      </c>
      <c r="D123" s="146" t="s">
        <v>111</v>
      </c>
      <c r="E123" s="147">
        <v>3000000</v>
      </c>
      <c r="F123" s="147"/>
      <c r="G123" s="147"/>
      <c r="H123" s="147"/>
      <c r="I123" s="147"/>
      <c r="J123" s="147"/>
      <c r="K123" s="148">
        <v>47848</v>
      </c>
      <c r="L123" s="149" t="s">
        <v>185</v>
      </c>
    </row>
    <row r="124" spans="1:12" ht="409.5" x14ac:dyDescent="0.25">
      <c r="A124" s="52"/>
      <c r="B124" s="46" t="s">
        <v>186</v>
      </c>
      <c r="C124" s="219" t="s">
        <v>187</v>
      </c>
      <c r="D124" s="95"/>
      <c r="E124" s="96"/>
      <c r="F124" s="166">
        <v>750000</v>
      </c>
      <c r="G124" s="96"/>
      <c r="H124" s="96"/>
      <c r="I124" s="96"/>
      <c r="J124" s="96"/>
      <c r="K124" s="167"/>
      <c r="L124" s="98"/>
    </row>
    <row r="125" spans="1:12" ht="183" x14ac:dyDescent="0.25">
      <c r="A125" s="168"/>
      <c r="B125" s="46" t="s">
        <v>188</v>
      </c>
      <c r="C125" s="155" t="s">
        <v>189</v>
      </c>
      <c r="D125" s="100"/>
      <c r="E125" s="101"/>
      <c r="F125" s="101"/>
      <c r="G125" s="156">
        <v>300000</v>
      </c>
      <c r="H125" s="101"/>
      <c r="I125" s="101"/>
      <c r="J125" s="101"/>
      <c r="K125" s="157"/>
      <c r="L125" s="103"/>
    </row>
    <row r="126" spans="1:12" ht="137.25" x14ac:dyDescent="0.25">
      <c r="A126" s="52"/>
      <c r="B126" s="46" t="s">
        <v>190</v>
      </c>
      <c r="C126" s="165" t="s">
        <v>191</v>
      </c>
      <c r="D126" s="100"/>
      <c r="E126" s="101"/>
      <c r="F126" s="101"/>
      <c r="G126" s="101"/>
      <c r="H126" s="156">
        <v>550000</v>
      </c>
      <c r="I126" s="101"/>
      <c r="J126" s="101"/>
      <c r="K126" s="157"/>
      <c r="L126" s="103"/>
    </row>
    <row r="127" spans="1:12" ht="320.25" x14ac:dyDescent="0.25">
      <c r="A127" s="168"/>
      <c r="B127" s="46" t="s">
        <v>192</v>
      </c>
      <c r="C127" s="155" t="s">
        <v>291</v>
      </c>
      <c r="D127" s="100"/>
      <c r="E127" s="101"/>
      <c r="F127" s="101"/>
      <c r="G127" s="101"/>
      <c r="H127" s="101"/>
      <c r="I127" s="156">
        <v>800000</v>
      </c>
      <c r="J127" s="101"/>
      <c r="K127" s="157"/>
      <c r="L127" s="103"/>
    </row>
    <row r="128" spans="1:12" ht="275.25" thickBot="1" x14ac:dyDescent="0.3">
      <c r="A128" s="52"/>
      <c r="B128" s="46" t="s">
        <v>193</v>
      </c>
      <c r="C128" s="170" t="s">
        <v>194</v>
      </c>
      <c r="D128" s="171"/>
      <c r="E128" s="126"/>
      <c r="F128" s="126"/>
      <c r="G128" s="126"/>
      <c r="H128" s="126"/>
      <c r="I128" s="126"/>
      <c r="J128" s="172">
        <v>600000</v>
      </c>
      <c r="K128" s="173"/>
      <c r="L128" s="130"/>
    </row>
    <row r="129" spans="1:12" ht="183.75" thickBot="1" x14ac:dyDescent="0.3">
      <c r="A129" s="144" t="s">
        <v>195</v>
      </c>
      <c r="B129" s="144"/>
      <c r="C129" s="145" t="s">
        <v>196</v>
      </c>
      <c r="D129" s="146" t="s">
        <v>111</v>
      </c>
      <c r="E129" s="147">
        <v>125000</v>
      </c>
      <c r="F129" s="147"/>
      <c r="G129" s="147"/>
      <c r="H129" s="147"/>
      <c r="I129" s="147"/>
      <c r="J129" s="147"/>
      <c r="K129" s="148">
        <v>47848</v>
      </c>
      <c r="L129" s="149" t="s">
        <v>197</v>
      </c>
    </row>
    <row r="130" spans="1:12" ht="137.25" x14ac:dyDescent="0.25">
      <c r="A130" s="52"/>
      <c r="B130" s="46" t="s">
        <v>198</v>
      </c>
      <c r="C130" s="165" t="s">
        <v>199</v>
      </c>
      <c r="D130" s="95"/>
      <c r="E130" s="96"/>
      <c r="F130" s="166">
        <v>28000</v>
      </c>
      <c r="G130" s="96"/>
      <c r="H130" s="96"/>
      <c r="I130" s="96"/>
      <c r="J130" s="96"/>
      <c r="K130" s="167"/>
      <c r="L130" s="98"/>
    </row>
    <row r="131" spans="1:12" ht="137.25" x14ac:dyDescent="0.25">
      <c r="A131" s="168"/>
      <c r="B131" s="46" t="s">
        <v>200</v>
      </c>
      <c r="C131" s="165" t="s">
        <v>201</v>
      </c>
      <c r="D131" s="100"/>
      <c r="E131" s="101"/>
      <c r="F131" s="101"/>
      <c r="G131" s="156">
        <v>30000</v>
      </c>
      <c r="H131" s="101"/>
      <c r="I131" s="101"/>
      <c r="J131" s="101"/>
      <c r="K131" s="157"/>
      <c r="L131" s="103"/>
    </row>
    <row r="132" spans="1:12" ht="137.25" x14ac:dyDescent="0.25">
      <c r="A132" s="52"/>
      <c r="B132" s="46" t="s">
        <v>202</v>
      </c>
      <c r="C132" s="165" t="s">
        <v>203</v>
      </c>
      <c r="D132" s="100"/>
      <c r="E132" s="101"/>
      <c r="F132" s="101"/>
      <c r="G132" s="101"/>
      <c r="H132" s="156">
        <v>32000</v>
      </c>
      <c r="I132" s="101"/>
      <c r="J132" s="101"/>
      <c r="K132" s="157"/>
      <c r="L132" s="103"/>
    </row>
    <row r="133" spans="1:12" ht="91.5" x14ac:dyDescent="0.25">
      <c r="A133" s="168"/>
      <c r="B133" s="46" t="s">
        <v>204</v>
      </c>
      <c r="C133" s="165" t="s">
        <v>205</v>
      </c>
      <c r="D133" s="100"/>
      <c r="E133" s="101"/>
      <c r="F133" s="101"/>
      <c r="G133" s="101"/>
      <c r="H133" s="101"/>
      <c r="I133" s="156">
        <v>17000</v>
      </c>
      <c r="J133" s="101"/>
      <c r="K133" s="157"/>
      <c r="L133" s="103"/>
    </row>
    <row r="134" spans="1:12" ht="92.25" thickBot="1" x14ac:dyDescent="0.3">
      <c r="A134" s="52"/>
      <c r="B134" s="46" t="s">
        <v>206</v>
      </c>
      <c r="C134" s="165" t="s">
        <v>207</v>
      </c>
      <c r="D134" s="171"/>
      <c r="E134" s="126"/>
      <c r="F134" s="126"/>
      <c r="G134" s="126"/>
      <c r="H134" s="126"/>
      <c r="I134" s="126"/>
      <c r="J134" s="172">
        <v>18000</v>
      </c>
      <c r="K134" s="173"/>
      <c r="L134" s="130"/>
    </row>
    <row r="135" spans="1:12" ht="366.75" thickBot="1" x14ac:dyDescent="0.7">
      <c r="A135" s="144" t="s">
        <v>208</v>
      </c>
      <c r="B135" s="144"/>
      <c r="C135" s="145" t="s">
        <v>209</v>
      </c>
      <c r="D135" s="146" t="s">
        <v>111</v>
      </c>
      <c r="E135" s="147">
        <v>1500000</v>
      </c>
      <c r="F135" s="174"/>
      <c r="G135" s="147"/>
      <c r="H135" s="147"/>
      <c r="I135" s="147"/>
      <c r="J135" s="147"/>
      <c r="K135" s="148">
        <v>47848</v>
      </c>
      <c r="L135" s="149" t="s">
        <v>210</v>
      </c>
    </row>
    <row r="136" spans="1:12" ht="137.25" x14ac:dyDescent="0.65">
      <c r="A136" s="168"/>
      <c r="B136" s="46" t="s">
        <v>211</v>
      </c>
      <c r="C136" s="165" t="s">
        <v>212</v>
      </c>
      <c r="D136" s="95"/>
      <c r="E136" s="96"/>
      <c r="F136" s="166">
        <v>350000</v>
      </c>
      <c r="G136" s="26"/>
      <c r="H136" s="96"/>
      <c r="I136" s="96"/>
      <c r="J136" s="96"/>
      <c r="K136" s="167"/>
      <c r="L136" s="98"/>
    </row>
    <row r="137" spans="1:12" ht="183" x14ac:dyDescent="0.65">
      <c r="A137" s="52"/>
      <c r="B137" s="46" t="s">
        <v>213</v>
      </c>
      <c r="C137" s="155" t="s">
        <v>214</v>
      </c>
      <c r="D137" s="100"/>
      <c r="E137" s="101"/>
      <c r="F137" s="101"/>
      <c r="G137" s="156">
        <v>200000</v>
      </c>
      <c r="H137" s="26"/>
      <c r="I137" s="101"/>
      <c r="J137" s="101"/>
      <c r="K137" s="157"/>
      <c r="L137" s="103"/>
    </row>
    <row r="138" spans="1:12" ht="228.75" x14ac:dyDescent="0.25">
      <c r="A138" s="168"/>
      <c r="B138" s="46" t="s">
        <v>215</v>
      </c>
      <c r="C138" s="155" t="s">
        <v>216</v>
      </c>
      <c r="D138" s="100"/>
      <c r="E138" s="101"/>
      <c r="F138" s="101"/>
      <c r="G138" s="101"/>
      <c r="H138" s="156">
        <v>250000</v>
      </c>
      <c r="I138" s="101"/>
      <c r="J138" s="101"/>
      <c r="K138" s="157"/>
      <c r="L138" s="103"/>
    </row>
    <row r="139" spans="1:12" ht="228.75" x14ac:dyDescent="0.65">
      <c r="A139" s="52"/>
      <c r="B139" s="46" t="s">
        <v>217</v>
      </c>
      <c r="C139" s="155" t="s">
        <v>218</v>
      </c>
      <c r="D139" s="100"/>
      <c r="E139" s="101"/>
      <c r="F139" s="101"/>
      <c r="G139" s="101"/>
      <c r="H139" s="26"/>
      <c r="I139" s="156">
        <v>300000</v>
      </c>
      <c r="J139" s="101"/>
      <c r="K139" s="157"/>
      <c r="L139" s="103"/>
    </row>
    <row r="140" spans="1:12" ht="229.5" thickBot="1" x14ac:dyDescent="0.7">
      <c r="A140" s="168"/>
      <c r="B140" s="46" t="s">
        <v>219</v>
      </c>
      <c r="C140" s="155" t="s">
        <v>220</v>
      </c>
      <c r="D140" s="171"/>
      <c r="E140" s="126"/>
      <c r="F140" s="126"/>
      <c r="G140" s="126"/>
      <c r="H140" s="126"/>
      <c r="I140" s="175"/>
      <c r="J140" s="172">
        <v>400000</v>
      </c>
      <c r="K140" s="173"/>
      <c r="L140" s="130"/>
    </row>
    <row r="141" spans="1:12" ht="229.5" thickBot="1" x14ac:dyDescent="0.3">
      <c r="A141" s="143">
        <v>6</v>
      </c>
      <c r="B141" s="144"/>
      <c r="C141" s="145" t="s">
        <v>221</v>
      </c>
      <c r="D141" s="146" t="s">
        <v>41</v>
      </c>
      <c r="E141" s="147">
        <v>330000</v>
      </c>
      <c r="F141" s="147"/>
      <c r="G141" s="147"/>
      <c r="H141" s="147"/>
      <c r="I141" s="147"/>
      <c r="J141" s="147"/>
      <c r="K141" s="148">
        <v>47848</v>
      </c>
      <c r="L141" s="149" t="s">
        <v>222</v>
      </c>
    </row>
    <row r="142" spans="1:12" ht="137.25" x14ac:dyDescent="0.25">
      <c r="A142" s="52"/>
      <c r="B142" s="46" t="s">
        <v>223</v>
      </c>
      <c r="C142" s="155" t="s">
        <v>224</v>
      </c>
      <c r="D142" s="100"/>
      <c r="E142" s="101"/>
      <c r="F142" s="101"/>
      <c r="G142" s="156">
        <v>75000</v>
      </c>
      <c r="H142" s="101"/>
      <c r="I142" s="101"/>
      <c r="J142" s="101"/>
      <c r="K142" s="157"/>
      <c r="L142" s="103"/>
    </row>
    <row r="143" spans="1:12" ht="137.25" x14ac:dyDescent="0.25">
      <c r="A143" s="52"/>
      <c r="B143" s="46" t="s">
        <v>225</v>
      </c>
      <c r="C143" s="155" t="s">
        <v>226</v>
      </c>
      <c r="D143" s="100"/>
      <c r="E143" s="101"/>
      <c r="F143" s="101"/>
      <c r="G143" s="101"/>
      <c r="H143" s="156">
        <v>80000</v>
      </c>
      <c r="I143" s="101"/>
      <c r="J143" s="101"/>
      <c r="K143" s="157"/>
      <c r="L143" s="103"/>
    </row>
    <row r="144" spans="1:12" ht="137.25" x14ac:dyDescent="0.25">
      <c r="A144" s="168"/>
      <c r="B144" s="46" t="s">
        <v>227</v>
      </c>
      <c r="C144" s="155" t="s">
        <v>228</v>
      </c>
      <c r="D144" s="100"/>
      <c r="E144" s="101"/>
      <c r="F144" s="101"/>
      <c r="G144" s="101"/>
      <c r="H144" s="101"/>
      <c r="I144" s="156">
        <v>85000</v>
      </c>
      <c r="J144" s="101"/>
      <c r="K144" s="157"/>
      <c r="L144" s="103"/>
    </row>
    <row r="145" spans="1:12" ht="138" thickBot="1" x14ac:dyDescent="0.3">
      <c r="A145" s="169"/>
      <c r="B145" s="46" t="s">
        <v>229</v>
      </c>
      <c r="C145" s="170" t="s">
        <v>230</v>
      </c>
      <c r="D145" s="171"/>
      <c r="E145" s="126"/>
      <c r="F145" s="126"/>
      <c r="G145" s="126"/>
      <c r="H145" s="126"/>
      <c r="I145" s="126"/>
      <c r="J145" s="172">
        <v>90000</v>
      </c>
      <c r="K145" s="173"/>
      <c r="L145" s="130"/>
    </row>
    <row r="146" spans="1:12" ht="138" thickBot="1" x14ac:dyDescent="0.3">
      <c r="A146" s="143">
        <v>7</v>
      </c>
      <c r="B146" s="144"/>
      <c r="C146" s="145" t="s">
        <v>231</v>
      </c>
      <c r="D146" s="146" t="s">
        <v>41</v>
      </c>
      <c r="E146" s="147">
        <v>100000</v>
      </c>
      <c r="F146" s="147"/>
      <c r="G146" s="147"/>
      <c r="H146" s="147"/>
      <c r="I146" s="147"/>
      <c r="J146" s="147"/>
      <c r="K146" s="148">
        <v>47848</v>
      </c>
      <c r="L146" s="149" t="s">
        <v>232</v>
      </c>
    </row>
    <row r="147" spans="1:12" ht="137.25" x14ac:dyDescent="0.25">
      <c r="A147" s="52"/>
      <c r="B147" s="46" t="s">
        <v>113</v>
      </c>
      <c r="C147" s="155" t="s">
        <v>233</v>
      </c>
      <c r="D147" s="100"/>
      <c r="E147" s="101"/>
      <c r="F147" s="101"/>
      <c r="G147" s="156">
        <v>25000</v>
      </c>
      <c r="H147" s="101"/>
      <c r="I147" s="101"/>
      <c r="J147" s="101"/>
      <c r="K147" s="157"/>
      <c r="L147" s="103"/>
    </row>
    <row r="148" spans="1:12" ht="137.25" x14ac:dyDescent="0.25">
      <c r="A148" s="52"/>
      <c r="B148" s="46" t="s">
        <v>115</v>
      </c>
      <c r="C148" s="155" t="s">
        <v>234</v>
      </c>
      <c r="D148" s="100"/>
      <c r="E148" s="101"/>
      <c r="F148" s="101"/>
      <c r="G148" s="101"/>
      <c r="H148" s="156">
        <v>25000</v>
      </c>
      <c r="I148" s="101"/>
      <c r="J148" s="101"/>
      <c r="K148" s="157"/>
      <c r="L148" s="103"/>
    </row>
    <row r="149" spans="1:12" ht="183" x14ac:dyDescent="0.25">
      <c r="A149" s="168"/>
      <c r="B149" s="46" t="s">
        <v>117</v>
      </c>
      <c r="C149" s="155" t="s">
        <v>235</v>
      </c>
      <c r="D149" s="100"/>
      <c r="E149" s="101"/>
      <c r="F149" s="101"/>
      <c r="G149" s="101"/>
      <c r="H149" s="101"/>
      <c r="I149" s="156">
        <v>25000</v>
      </c>
      <c r="J149" s="101"/>
      <c r="K149" s="157"/>
      <c r="L149" s="103"/>
    </row>
    <row r="150" spans="1:12" ht="183.75" thickBot="1" x14ac:dyDescent="0.3">
      <c r="A150" s="169"/>
      <c r="B150" s="46" t="s">
        <v>118</v>
      </c>
      <c r="C150" s="155" t="s">
        <v>236</v>
      </c>
      <c r="D150" s="171"/>
      <c r="E150" s="126"/>
      <c r="F150" s="126"/>
      <c r="G150" s="126"/>
      <c r="H150" s="126"/>
      <c r="I150" s="126"/>
      <c r="J150" s="172">
        <v>25000</v>
      </c>
      <c r="K150" s="173"/>
      <c r="L150" s="130"/>
    </row>
    <row r="151" spans="1:12" ht="229.5" thickBot="1" x14ac:dyDescent="0.3">
      <c r="A151" s="143">
        <v>8</v>
      </c>
      <c r="B151" s="144"/>
      <c r="C151" s="145" t="s">
        <v>237</v>
      </c>
      <c r="D151" s="146" t="s">
        <v>238</v>
      </c>
      <c r="E151" s="147">
        <v>250000</v>
      </c>
      <c r="F151" s="147"/>
      <c r="G151" s="147"/>
      <c r="H151" s="147"/>
      <c r="I151" s="147"/>
      <c r="J151" s="147"/>
      <c r="K151" s="148">
        <v>47787</v>
      </c>
      <c r="L151" s="149" t="s">
        <v>239</v>
      </c>
    </row>
    <row r="152" spans="1:12" ht="137.25" x14ac:dyDescent="0.25">
      <c r="A152" s="68"/>
      <c r="B152" s="46" t="s">
        <v>125</v>
      </c>
      <c r="C152" s="165" t="s">
        <v>240</v>
      </c>
      <c r="D152" s="95"/>
      <c r="E152" s="96"/>
      <c r="F152" s="96"/>
      <c r="G152" s="96"/>
      <c r="H152" s="96"/>
      <c r="I152" s="166">
        <v>50000</v>
      </c>
      <c r="J152" s="96"/>
      <c r="K152" s="167"/>
      <c r="L152" s="98"/>
    </row>
    <row r="153" spans="1:12" ht="183.75" thickBot="1" x14ac:dyDescent="0.3">
      <c r="A153" s="52"/>
      <c r="B153" s="46" t="s">
        <v>127</v>
      </c>
      <c r="C153" s="165" t="s">
        <v>241</v>
      </c>
      <c r="D153" s="100"/>
      <c r="E153" s="101"/>
      <c r="F153" s="101"/>
      <c r="G153" s="96"/>
      <c r="H153" s="101"/>
      <c r="I153" s="101"/>
      <c r="J153" s="166">
        <v>200000</v>
      </c>
      <c r="K153" s="157"/>
      <c r="L153" s="103"/>
    </row>
    <row r="154" spans="1:12" ht="183.75" thickBot="1" x14ac:dyDescent="0.3">
      <c r="A154" s="143">
        <v>9</v>
      </c>
      <c r="B154" s="144"/>
      <c r="C154" s="145" t="s">
        <v>242</v>
      </c>
      <c r="D154" s="146">
        <v>2026</v>
      </c>
      <c r="E154" s="147">
        <v>350000</v>
      </c>
      <c r="F154" s="147">
        <v>350000</v>
      </c>
      <c r="G154" s="147"/>
      <c r="H154" s="147"/>
      <c r="I154" s="147"/>
      <c r="J154" s="147"/>
      <c r="K154" s="148">
        <v>46356</v>
      </c>
      <c r="L154" s="149" t="s">
        <v>243</v>
      </c>
    </row>
    <row r="155" spans="1:12" ht="183.75" thickBot="1" x14ac:dyDescent="0.3">
      <c r="A155" s="143">
        <v>10</v>
      </c>
      <c r="B155" s="144"/>
      <c r="C155" s="145" t="s">
        <v>244</v>
      </c>
      <c r="D155" s="146">
        <v>2026</v>
      </c>
      <c r="E155" s="147">
        <v>180000</v>
      </c>
      <c r="F155" s="147">
        <v>180000</v>
      </c>
      <c r="G155" s="147"/>
      <c r="H155" s="147"/>
      <c r="I155" s="147"/>
      <c r="J155" s="147"/>
      <c r="K155" s="148">
        <v>46356</v>
      </c>
      <c r="L155" s="149" t="s">
        <v>245</v>
      </c>
    </row>
    <row r="156" spans="1:12" ht="183.75" thickBot="1" x14ac:dyDescent="0.3">
      <c r="A156" s="143">
        <v>11</v>
      </c>
      <c r="B156" s="144"/>
      <c r="C156" s="145" t="s">
        <v>246</v>
      </c>
      <c r="D156" s="146">
        <v>2026</v>
      </c>
      <c r="E156" s="147">
        <v>900000</v>
      </c>
      <c r="F156" s="147">
        <v>900000</v>
      </c>
      <c r="G156" s="147"/>
      <c r="H156" s="147"/>
      <c r="I156" s="147"/>
      <c r="J156" s="147"/>
      <c r="K156" s="148">
        <v>46356</v>
      </c>
      <c r="L156" s="149" t="s">
        <v>247</v>
      </c>
    </row>
    <row r="157" spans="1:12" ht="229.5" thickBot="1" x14ac:dyDescent="0.3">
      <c r="A157" s="143">
        <v>12</v>
      </c>
      <c r="B157" s="144"/>
      <c r="C157" s="145" t="s">
        <v>248</v>
      </c>
      <c r="D157" s="146">
        <v>2027</v>
      </c>
      <c r="E157" s="147">
        <v>2000000</v>
      </c>
      <c r="F157" s="147"/>
      <c r="G157" s="147">
        <v>2000000</v>
      </c>
      <c r="H157" s="147"/>
      <c r="I157" s="147"/>
      <c r="J157" s="147"/>
      <c r="K157" s="148">
        <v>46752</v>
      </c>
      <c r="L157" s="149" t="s">
        <v>249</v>
      </c>
    </row>
    <row r="158" spans="1:12" ht="229.5" thickBot="1" x14ac:dyDescent="0.3">
      <c r="A158" s="143">
        <v>13</v>
      </c>
      <c r="B158" s="144"/>
      <c r="C158" s="145" t="s">
        <v>250</v>
      </c>
      <c r="D158" s="146">
        <v>2027</v>
      </c>
      <c r="E158" s="147">
        <v>100000</v>
      </c>
      <c r="F158" s="147"/>
      <c r="G158" s="147">
        <v>100000</v>
      </c>
      <c r="H158" s="147"/>
      <c r="I158" s="147"/>
      <c r="J158" s="147"/>
      <c r="K158" s="148">
        <v>46721</v>
      </c>
      <c r="L158" s="149" t="s">
        <v>251</v>
      </c>
    </row>
    <row r="159" spans="1:12" ht="183.75" thickBot="1" x14ac:dyDescent="0.3">
      <c r="A159" s="143">
        <v>14</v>
      </c>
      <c r="B159" s="144"/>
      <c r="C159" s="145" t="s">
        <v>252</v>
      </c>
      <c r="D159" s="176">
        <v>2027</v>
      </c>
      <c r="E159" s="147">
        <v>250000</v>
      </c>
      <c r="F159" s="147"/>
      <c r="G159" s="147">
        <v>250000</v>
      </c>
      <c r="H159" s="147"/>
      <c r="I159" s="147"/>
      <c r="J159" s="147"/>
      <c r="K159" s="148">
        <v>46721</v>
      </c>
      <c r="L159" s="149" t="s">
        <v>253</v>
      </c>
    </row>
    <row r="160" spans="1:12" ht="229.5" thickBot="1" x14ac:dyDescent="0.3">
      <c r="A160" s="143">
        <v>15</v>
      </c>
      <c r="B160" s="144"/>
      <c r="C160" s="145" t="s">
        <v>254</v>
      </c>
      <c r="D160" s="146">
        <v>2028</v>
      </c>
      <c r="E160" s="147">
        <v>150000</v>
      </c>
      <c r="F160" s="147"/>
      <c r="G160" s="147"/>
      <c r="H160" s="147">
        <v>150000</v>
      </c>
      <c r="I160" s="147"/>
      <c r="J160" s="147"/>
      <c r="K160" s="148">
        <v>47118</v>
      </c>
      <c r="L160" s="149" t="s">
        <v>255</v>
      </c>
    </row>
    <row r="161" spans="1:12" ht="138" thickBot="1" x14ac:dyDescent="0.3">
      <c r="A161" s="143">
        <v>16</v>
      </c>
      <c r="B161" s="144"/>
      <c r="C161" s="255" t="s">
        <v>311</v>
      </c>
      <c r="D161" s="176" t="s">
        <v>34</v>
      </c>
      <c r="E161" s="256">
        <f>G161+H161</f>
        <v>382644</v>
      </c>
      <c r="F161" s="256"/>
      <c r="G161" s="256">
        <v>191322</v>
      </c>
      <c r="H161" s="256">
        <v>191322</v>
      </c>
      <c r="I161" s="256"/>
      <c r="J161" s="256"/>
      <c r="K161" s="257">
        <v>47118</v>
      </c>
      <c r="L161" s="149" t="s">
        <v>327</v>
      </c>
    </row>
    <row r="162" spans="1:12" ht="321" thickBot="1" x14ac:dyDescent="0.3">
      <c r="A162" s="143">
        <v>17</v>
      </c>
      <c r="B162" s="144"/>
      <c r="C162" s="255" t="s">
        <v>292</v>
      </c>
      <c r="D162" s="176" t="s">
        <v>111</v>
      </c>
      <c r="E162" s="256">
        <f>F162+G162+H162+I162+J162</f>
        <v>1460000</v>
      </c>
      <c r="F162" s="256">
        <v>400000</v>
      </c>
      <c r="G162" s="256">
        <v>670000</v>
      </c>
      <c r="H162" s="256">
        <v>120000</v>
      </c>
      <c r="I162" s="256">
        <v>120000</v>
      </c>
      <c r="J162" s="256">
        <v>150000</v>
      </c>
      <c r="K162" s="257">
        <v>47848</v>
      </c>
      <c r="L162" s="149" t="s">
        <v>293</v>
      </c>
    </row>
    <row r="163" spans="1:12" ht="45.75" x14ac:dyDescent="0.65">
      <c r="A163" s="22"/>
      <c r="B163" s="23"/>
      <c r="C163" s="24"/>
      <c r="D163" s="25"/>
      <c r="E163" s="26"/>
      <c r="F163" s="26"/>
      <c r="G163" s="26"/>
      <c r="H163" s="26"/>
      <c r="I163" s="26"/>
      <c r="J163" s="26"/>
      <c r="K163" s="27"/>
      <c r="L163" s="29"/>
    </row>
    <row r="164" spans="1:12" ht="45.75" x14ac:dyDescent="0.25">
      <c r="A164" s="22"/>
      <c r="B164" s="23"/>
      <c r="C164" s="24"/>
      <c r="D164" s="25"/>
      <c r="E164" s="177">
        <f>SUM(E112:E162)</f>
        <v>17677644</v>
      </c>
      <c r="F164" s="177">
        <f t="shared" ref="F164:J164" si="2">SUM(F112:F162)</f>
        <v>3878000</v>
      </c>
      <c r="G164" s="177">
        <f t="shared" si="2"/>
        <v>5471322</v>
      </c>
      <c r="H164" s="177">
        <f t="shared" si="2"/>
        <v>4538322</v>
      </c>
      <c r="I164" s="177">
        <f t="shared" si="2"/>
        <v>2227000</v>
      </c>
      <c r="J164" s="177">
        <f t="shared" si="2"/>
        <v>1563000</v>
      </c>
      <c r="K164" s="27"/>
      <c r="L164" s="29"/>
    </row>
    <row r="165" spans="1:12" ht="45.75" x14ac:dyDescent="0.65">
      <c r="A165" s="22"/>
      <c r="B165" s="23"/>
      <c r="C165" s="24"/>
      <c r="D165" s="25"/>
      <c r="E165" s="26"/>
      <c r="F165" s="26"/>
      <c r="G165" s="26"/>
      <c r="H165" s="26"/>
      <c r="I165" s="26"/>
      <c r="J165" s="26"/>
      <c r="K165" s="27"/>
      <c r="L165" s="29"/>
    </row>
    <row r="166" spans="1:12" ht="56.25" customHeight="1" thickBot="1" x14ac:dyDescent="0.3">
      <c r="A166" s="277" t="s">
        <v>305</v>
      </c>
      <c r="B166" s="277"/>
      <c r="C166" s="277"/>
      <c r="D166" s="277"/>
      <c r="E166" s="277"/>
      <c r="F166" s="277"/>
      <c r="G166" s="277"/>
      <c r="H166" s="277"/>
      <c r="I166" s="277"/>
      <c r="J166" s="277"/>
      <c r="K166" s="277"/>
      <c r="L166" s="178"/>
    </row>
    <row r="167" spans="1:12" ht="45.75" thickBot="1" x14ac:dyDescent="0.3">
      <c r="A167" s="275" t="s">
        <v>300</v>
      </c>
      <c r="B167" s="275"/>
      <c r="C167" s="276"/>
      <c r="D167" s="179"/>
      <c r="E167" s="179"/>
      <c r="F167" s="179"/>
      <c r="G167" s="179"/>
      <c r="H167" s="179"/>
      <c r="I167" s="179"/>
      <c r="J167" s="179"/>
      <c r="K167" s="179"/>
      <c r="L167" s="180"/>
    </row>
    <row r="168" spans="1:12" ht="135.75" thickBot="1" x14ac:dyDescent="0.3">
      <c r="A168" s="179"/>
      <c r="B168" s="179"/>
      <c r="C168" s="181" t="s">
        <v>299</v>
      </c>
      <c r="D168" s="179"/>
      <c r="E168" s="179"/>
      <c r="F168" s="179"/>
      <c r="G168" s="179"/>
      <c r="H168" s="179"/>
      <c r="I168" s="179"/>
      <c r="J168" s="179"/>
      <c r="K168" s="179"/>
      <c r="L168" s="180"/>
    </row>
    <row r="169" spans="1:12" ht="225.75" hidden="1" thickBot="1" x14ac:dyDescent="0.3">
      <c r="A169" s="15" t="s">
        <v>2</v>
      </c>
      <c r="B169" s="16"/>
      <c r="C169" s="182" t="s">
        <v>3</v>
      </c>
      <c r="D169" s="18" t="s">
        <v>4</v>
      </c>
      <c r="E169" s="19" t="s">
        <v>282</v>
      </c>
      <c r="F169" s="19" t="s">
        <v>6</v>
      </c>
      <c r="G169" s="19" t="s">
        <v>7</v>
      </c>
      <c r="H169" s="19" t="s">
        <v>8</v>
      </c>
      <c r="I169" s="19" t="s">
        <v>9</v>
      </c>
      <c r="J169" s="19" t="s">
        <v>10</v>
      </c>
      <c r="K169" s="20" t="s">
        <v>11</v>
      </c>
      <c r="L169" s="183" t="s">
        <v>12</v>
      </c>
    </row>
    <row r="170" spans="1:12" ht="409.6" thickBot="1" x14ac:dyDescent="0.3">
      <c r="A170" s="184">
        <v>1</v>
      </c>
      <c r="B170" s="185"/>
      <c r="C170" s="186" t="s">
        <v>256</v>
      </c>
      <c r="D170" s="187">
        <v>2027</v>
      </c>
      <c r="E170" s="188">
        <v>1680000</v>
      </c>
      <c r="F170" s="189"/>
      <c r="G170" s="190">
        <v>1680000</v>
      </c>
      <c r="H170" s="190"/>
      <c r="I170" s="190"/>
      <c r="J170" s="190"/>
      <c r="K170" s="191">
        <v>46752</v>
      </c>
      <c r="L170" s="192" t="s">
        <v>257</v>
      </c>
    </row>
    <row r="171" spans="1:12" ht="409.6" thickBot="1" x14ac:dyDescent="0.3">
      <c r="A171" s="193">
        <v>2</v>
      </c>
      <c r="B171" s="194"/>
      <c r="C171" s="218" t="s">
        <v>258</v>
      </c>
      <c r="D171" s="187">
        <v>2026</v>
      </c>
      <c r="E171" s="188">
        <v>1500000</v>
      </c>
      <c r="F171" s="188">
        <v>1500000</v>
      </c>
      <c r="G171" s="190"/>
      <c r="H171" s="190"/>
      <c r="I171" s="190"/>
      <c r="J171" s="190"/>
      <c r="K171" s="191">
        <v>46387</v>
      </c>
      <c r="L171" s="192" t="s">
        <v>259</v>
      </c>
    </row>
    <row r="172" spans="1:12" ht="183.75" thickBot="1" x14ac:dyDescent="0.3">
      <c r="A172" s="193">
        <v>3</v>
      </c>
      <c r="B172" s="194"/>
      <c r="C172" s="186" t="s">
        <v>260</v>
      </c>
      <c r="D172" s="187">
        <v>2026</v>
      </c>
      <c r="E172" s="188">
        <v>300000</v>
      </c>
      <c r="F172" s="188">
        <v>300000</v>
      </c>
      <c r="G172" s="190"/>
      <c r="H172" s="190"/>
      <c r="I172" s="190"/>
      <c r="J172" s="190"/>
      <c r="K172" s="191">
        <v>46387</v>
      </c>
      <c r="L172" s="192" t="s">
        <v>261</v>
      </c>
    </row>
    <row r="173" spans="1:12" ht="321" thickBot="1" x14ac:dyDescent="0.3">
      <c r="A173" s="193">
        <v>4</v>
      </c>
      <c r="B173" s="194"/>
      <c r="C173" s="186" t="s">
        <v>262</v>
      </c>
      <c r="D173" s="187" t="s">
        <v>263</v>
      </c>
      <c r="E173" s="188">
        <v>400000</v>
      </c>
      <c r="F173" s="188"/>
      <c r="G173" s="190"/>
      <c r="H173" s="190"/>
      <c r="I173" s="190"/>
      <c r="J173" s="190"/>
      <c r="K173" s="191">
        <v>46752</v>
      </c>
      <c r="L173" s="192" t="s">
        <v>264</v>
      </c>
    </row>
    <row r="174" spans="1:12" ht="46.5" thickBot="1" x14ac:dyDescent="0.3">
      <c r="A174" s="195"/>
      <c r="B174" s="196" t="s">
        <v>198</v>
      </c>
      <c r="C174" s="197" t="s">
        <v>285</v>
      </c>
      <c r="D174" s="198"/>
      <c r="E174" s="199"/>
      <c r="F174" s="199">
        <v>200000</v>
      </c>
      <c r="G174" s="200"/>
      <c r="H174" s="200"/>
      <c r="I174" s="200"/>
      <c r="J174" s="200"/>
      <c r="K174" s="201">
        <v>46387</v>
      </c>
      <c r="L174" s="202"/>
    </row>
    <row r="175" spans="1:12" ht="46.5" thickBot="1" x14ac:dyDescent="0.3">
      <c r="A175" s="203"/>
      <c r="B175" s="204" t="s">
        <v>200</v>
      </c>
      <c r="C175" s="197" t="s">
        <v>286</v>
      </c>
      <c r="D175" s="205"/>
      <c r="E175" s="206"/>
      <c r="F175" s="206"/>
      <c r="G175" s="200">
        <v>200000</v>
      </c>
      <c r="H175" s="200"/>
      <c r="I175" s="200"/>
      <c r="J175" s="200"/>
      <c r="K175" s="201">
        <v>46752</v>
      </c>
      <c r="L175" s="202"/>
    </row>
    <row r="176" spans="1:12" ht="321" thickBot="1" x14ac:dyDescent="0.3">
      <c r="A176" s="193">
        <v>5</v>
      </c>
      <c r="B176" s="194"/>
      <c r="C176" s="186" t="s">
        <v>265</v>
      </c>
      <c r="D176" s="187">
        <v>2027</v>
      </c>
      <c r="E176" s="188">
        <v>700000</v>
      </c>
      <c r="F176" s="188"/>
      <c r="G176" s="188"/>
      <c r="H176" s="188">
        <v>700000</v>
      </c>
      <c r="I176" s="188"/>
      <c r="J176" s="190"/>
      <c r="K176" s="191">
        <v>47118</v>
      </c>
      <c r="L176" s="192" t="s">
        <v>266</v>
      </c>
    </row>
    <row r="177" spans="1:12" ht="138" thickBot="1" x14ac:dyDescent="0.3">
      <c r="A177" s="193">
        <v>6</v>
      </c>
      <c r="B177" s="194"/>
      <c r="C177" s="186" t="s">
        <v>267</v>
      </c>
      <c r="D177" s="187" t="s">
        <v>263</v>
      </c>
      <c r="E177" s="188">
        <v>800000</v>
      </c>
      <c r="F177" s="188"/>
      <c r="G177" s="188"/>
      <c r="H177" s="188"/>
      <c r="I177" s="188"/>
      <c r="J177" s="190"/>
      <c r="K177" s="191">
        <v>46752</v>
      </c>
      <c r="L177" s="192" t="s">
        <v>268</v>
      </c>
    </row>
    <row r="178" spans="1:12" ht="46.5" thickBot="1" x14ac:dyDescent="0.3">
      <c r="A178" s="195"/>
      <c r="B178" s="196" t="s">
        <v>223</v>
      </c>
      <c r="C178" s="197" t="s">
        <v>285</v>
      </c>
      <c r="D178" s="198"/>
      <c r="E178" s="199"/>
      <c r="F178" s="199">
        <v>400000</v>
      </c>
      <c r="G178" s="199"/>
      <c r="H178" s="199"/>
      <c r="I178" s="199"/>
      <c r="J178" s="200"/>
      <c r="K178" s="201">
        <v>46387</v>
      </c>
      <c r="L178" s="202"/>
    </row>
    <row r="179" spans="1:12" ht="46.5" thickBot="1" x14ac:dyDescent="0.3">
      <c r="A179" s="203"/>
      <c r="B179" s="204" t="s">
        <v>225</v>
      </c>
      <c r="C179" s="197" t="s">
        <v>286</v>
      </c>
      <c r="D179" s="198"/>
      <c r="E179" s="199"/>
      <c r="F179" s="199"/>
      <c r="G179" s="199">
        <v>400000</v>
      </c>
      <c r="H179" s="199"/>
      <c r="I179" s="199"/>
      <c r="J179" s="200"/>
      <c r="K179" s="201">
        <v>46752</v>
      </c>
      <c r="L179" s="202"/>
    </row>
    <row r="180" spans="1:12" ht="138" thickBot="1" x14ac:dyDescent="0.3">
      <c r="A180" s="193">
        <v>7</v>
      </c>
      <c r="B180" s="194"/>
      <c r="C180" s="186" t="s">
        <v>269</v>
      </c>
      <c r="D180" s="187">
        <v>2026</v>
      </c>
      <c r="E180" s="188">
        <v>100000</v>
      </c>
      <c r="F180" s="188">
        <v>100000</v>
      </c>
      <c r="G180" s="188"/>
      <c r="H180" s="188"/>
      <c r="I180" s="188"/>
      <c r="J180" s="190"/>
      <c r="K180" s="191">
        <v>46387</v>
      </c>
      <c r="L180" s="192" t="s">
        <v>270</v>
      </c>
    </row>
    <row r="181" spans="1:12" ht="229.5" thickBot="1" x14ac:dyDescent="0.3">
      <c r="A181" s="193">
        <v>8</v>
      </c>
      <c r="B181" s="194"/>
      <c r="C181" s="186" t="s">
        <v>271</v>
      </c>
      <c r="D181" s="187" t="s">
        <v>34</v>
      </c>
      <c r="E181" s="188">
        <v>900000</v>
      </c>
      <c r="F181" s="189"/>
      <c r="G181" s="190"/>
      <c r="H181" s="190"/>
      <c r="I181" s="190"/>
      <c r="J181" s="190"/>
      <c r="K181" s="191">
        <v>47118</v>
      </c>
      <c r="L181" s="192" t="s">
        <v>272</v>
      </c>
    </row>
    <row r="182" spans="1:12" ht="92.25" thickBot="1" x14ac:dyDescent="0.3">
      <c r="A182" s="195"/>
      <c r="B182" s="207"/>
      <c r="C182" s="197" t="s">
        <v>283</v>
      </c>
      <c r="D182" s="205"/>
      <c r="E182" s="206"/>
      <c r="F182" s="206"/>
      <c r="G182" s="200">
        <v>450000</v>
      </c>
      <c r="H182" s="200"/>
      <c r="I182" s="200"/>
      <c r="J182" s="200"/>
      <c r="K182" s="201">
        <v>46752</v>
      </c>
      <c r="L182" s="202"/>
    </row>
    <row r="183" spans="1:12" ht="92.25" thickBot="1" x14ac:dyDescent="0.3">
      <c r="A183" s="203"/>
      <c r="B183" s="208"/>
      <c r="C183" s="197" t="s">
        <v>284</v>
      </c>
      <c r="D183" s="205"/>
      <c r="E183" s="206"/>
      <c r="F183" s="206"/>
      <c r="G183" s="200"/>
      <c r="H183" s="200">
        <v>450000</v>
      </c>
      <c r="I183" s="200"/>
      <c r="J183" s="200"/>
      <c r="K183" s="201">
        <v>47118</v>
      </c>
      <c r="L183" s="202"/>
    </row>
    <row r="184" spans="1:12" ht="183.75" thickBot="1" x14ac:dyDescent="0.3">
      <c r="A184" s="193">
        <v>9</v>
      </c>
      <c r="B184" s="194"/>
      <c r="C184" s="186" t="s">
        <v>273</v>
      </c>
      <c r="D184" s="187">
        <v>2026</v>
      </c>
      <c r="E184" s="188">
        <v>85000</v>
      </c>
      <c r="F184" s="188">
        <v>85000</v>
      </c>
      <c r="G184" s="190"/>
      <c r="H184" s="190"/>
      <c r="I184" s="190"/>
      <c r="J184" s="190"/>
      <c r="K184" s="191">
        <v>46387</v>
      </c>
      <c r="L184" s="192" t="s">
        <v>274</v>
      </c>
    </row>
    <row r="185" spans="1:12" ht="92.25" thickBot="1" x14ac:dyDescent="0.3">
      <c r="A185" s="193">
        <v>10</v>
      </c>
      <c r="B185" s="194"/>
      <c r="C185" s="186" t="s">
        <v>275</v>
      </c>
      <c r="D185" s="187">
        <v>2026</v>
      </c>
      <c r="E185" s="188">
        <v>90000</v>
      </c>
      <c r="F185" s="188">
        <v>90000</v>
      </c>
      <c r="G185" s="190"/>
      <c r="H185" s="190"/>
      <c r="I185" s="190"/>
      <c r="J185" s="190"/>
      <c r="K185" s="191">
        <v>46387</v>
      </c>
      <c r="L185" s="192" t="s">
        <v>276</v>
      </c>
    </row>
    <row r="186" spans="1:12" ht="275.25" thickBot="1" x14ac:dyDescent="0.3">
      <c r="A186" s="193">
        <v>11</v>
      </c>
      <c r="B186" s="194"/>
      <c r="C186" s="186" t="s">
        <v>277</v>
      </c>
      <c r="D186" s="187">
        <v>2027</v>
      </c>
      <c r="E186" s="188">
        <v>170000</v>
      </c>
      <c r="F186" s="188"/>
      <c r="G186" s="190">
        <v>170000</v>
      </c>
      <c r="H186" s="190"/>
      <c r="I186" s="190"/>
      <c r="J186" s="190"/>
      <c r="K186" s="191">
        <v>46752</v>
      </c>
      <c r="L186" s="192" t="s">
        <v>278</v>
      </c>
    </row>
    <row r="187" spans="1:12" ht="405.75" thickBot="1" x14ac:dyDescent="0.3">
      <c r="A187" s="193">
        <v>12</v>
      </c>
      <c r="B187" s="194"/>
      <c r="C187" s="186" t="s">
        <v>279</v>
      </c>
      <c r="D187" s="187">
        <v>2029</v>
      </c>
      <c r="E187" s="188">
        <v>1100000</v>
      </c>
      <c r="F187" s="189"/>
      <c r="G187" s="190"/>
      <c r="H187" s="190"/>
      <c r="I187" s="190">
        <v>1100000</v>
      </c>
      <c r="J187" s="190"/>
      <c r="K187" s="191">
        <v>47483</v>
      </c>
      <c r="L187" s="223" t="s">
        <v>280</v>
      </c>
    </row>
    <row r="188" spans="1:12" ht="46.5" thickBot="1" x14ac:dyDescent="0.7">
      <c r="A188" s="28"/>
      <c r="B188" s="209"/>
      <c r="C188" s="210"/>
      <c r="D188" s="211"/>
      <c r="E188" s="212"/>
      <c r="F188" s="28"/>
      <c r="G188" s="212"/>
      <c r="H188" s="28"/>
      <c r="I188" s="28"/>
      <c r="J188" s="28"/>
      <c r="K188" s="213"/>
      <c r="L188" s="28"/>
    </row>
    <row r="189" spans="1:12" ht="46.5" thickBot="1" x14ac:dyDescent="0.7">
      <c r="A189" s="214"/>
      <c r="B189" s="215"/>
      <c r="C189" s="214"/>
      <c r="D189" s="215"/>
      <c r="E189" s="216">
        <f>SUM(E170:E187)</f>
        <v>7825000</v>
      </c>
      <c r="F189" s="216">
        <f t="shared" ref="F189:I189" si="3">SUM(F170:F187)</f>
        <v>2675000</v>
      </c>
      <c r="G189" s="216">
        <f t="shared" si="3"/>
        <v>2900000</v>
      </c>
      <c r="H189" s="216">
        <f t="shared" si="3"/>
        <v>1150000</v>
      </c>
      <c r="I189" s="216">
        <f t="shared" si="3"/>
        <v>1100000</v>
      </c>
      <c r="J189" s="217"/>
      <c r="K189" s="30"/>
      <c r="L189" s="217"/>
    </row>
    <row r="190" spans="1:12" ht="45.75" x14ac:dyDescent="0.65">
      <c r="A190" s="22"/>
      <c r="B190" s="23"/>
      <c r="C190" s="24"/>
      <c r="D190" s="25"/>
      <c r="E190" s="26"/>
      <c r="F190" s="26"/>
      <c r="G190" s="26"/>
      <c r="H190" s="26"/>
      <c r="I190" s="26"/>
      <c r="J190" s="26"/>
      <c r="K190" s="27"/>
      <c r="L190" s="29"/>
    </row>
    <row r="191" spans="1:12" ht="45.75" x14ac:dyDescent="0.25">
      <c r="A191" s="22"/>
      <c r="B191" s="23"/>
      <c r="C191" s="272" t="s">
        <v>306</v>
      </c>
      <c r="D191" s="273"/>
      <c r="E191" s="258">
        <f t="shared" ref="E191:J191" si="4">SUM(E44,E54,E108,E164,E189)</f>
        <v>58582644</v>
      </c>
      <c r="F191" s="258">
        <f t="shared" si="4"/>
        <v>11633000</v>
      </c>
      <c r="G191" s="258">
        <f t="shared" si="4"/>
        <v>15481322</v>
      </c>
      <c r="H191" s="258">
        <f t="shared" si="4"/>
        <v>13188322</v>
      </c>
      <c r="I191" s="258">
        <f t="shared" si="4"/>
        <v>11017000</v>
      </c>
      <c r="J191" s="258">
        <f t="shared" si="4"/>
        <v>7263000</v>
      </c>
      <c r="K191" s="27"/>
      <c r="L191" s="29"/>
    </row>
    <row r="192" spans="1:12" ht="45.75" x14ac:dyDescent="0.65">
      <c r="A192" s="22"/>
      <c r="B192" s="23"/>
      <c r="C192" s="253" t="s">
        <v>325</v>
      </c>
      <c r="D192" s="278" t="s">
        <v>326</v>
      </c>
      <c r="E192" s="278"/>
      <c r="F192" s="278"/>
      <c r="G192" s="278"/>
      <c r="H192" s="278"/>
      <c r="I192" s="278"/>
      <c r="J192" s="26"/>
      <c r="K192" s="27"/>
      <c r="L192" s="29"/>
    </row>
    <row r="193" spans="1:12" ht="45.75" x14ac:dyDescent="0.25">
      <c r="A193" s="22"/>
      <c r="B193" s="23"/>
      <c r="C193" s="24"/>
      <c r="D193" s="25"/>
      <c r="E193" s="260" t="s">
        <v>111</v>
      </c>
      <c r="F193" s="259">
        <v>2026</v>
      </c>
      <c r="G193" s="259">
        <v>2027</v>
      </c>
      <c r="H193" s="259">
        <v>2028</v>
      </c>
      <c r="I193" s="259">
        <v>2029</v>
      </c>
      <c r="J193" s="259">
        <v>2030</v>
      </c>
      <c r="K193" s="27"/>
      <c r="L193" s="29"/>
    </row>
    <row r="194" spans="1:12" ht="130.5" customHeight="1" x14ac:dyDescent="0.25">
      <c r="A194" s="22"/>
      <c r="B194" s="23"/>
      <c r="C194" s="270" t="s">
        <v>296</v>
      </c>
      <c r="D194" s="271"/>
      <c r="E194" s="261">
        <f>E191</f>
        <v>58582644</v>
      </c>
      <c r="F194" s="262">
        <f>F191</f>
        <v>11633000</v>
      </c>
      <c r="G194" s="262">
        <f t="shared" ref="G194:J194" si="5">G191</f>
        <v>15481322</v>
      </c>
      <c r="H194" s="262">
        <f t="shared" si="5"/>
        <v>13188322</v>
      </c>
      <c r="I194" s="262">
        <f t="shared" si="5"/>
        <v>11017000</v>
      </c>
      <c r="J194" s="262">
        <f t="shared" si="5"/>
        <v>7263000</v>
      </c>
      <c r="K194" s="27"/>
      <c r="L194" s="29"/>
    </row>
    <row r="195" spans="1:12" ht="93" customHeight="1" x14ac:dyDescent="0.25">
      <c r="A195" s="22"/>
      <c r="B195" s="23"/>
      <c r="C195" s="270" t="s">
        <v>297</v>
      </c>
      <c r="D195" s="271"/>
      <c r="E195" s="261"/>
      <c r="F195" s="262"/>
      <c r="G195" s="262"/>
      <c r="H195" s="262"/>
      <c r="I195" s="262"/>
      <c r="J195" s="262"/>
      <c r="K195" s="27"/>
      <c r="L195" s="29"/>
    </row>
    <row r="196" spans="1:12" ht="115.5" customHeight="1" x14ac:dyDescent="0.25">
      <c r="A196" s="22"/>
      <c r="B196" s="23"/>
      <c r="C196" s="270" t="s">
        <v>294</v>
      </c>
      <c r="D196" s="271"/>
      <c r="E196" s="262">
        <f>E194-E197</f>
        <v>30006322</v>
      </c>
      <c r="F196" s="262">
        <f t="shared" ref="F196:J196" si="6">F194-F197</f>
        <v>4833000</v>
      </c>
      <c r="G196" s="262">
        <f t="shared" si="6"/>
        <v>7520661</v>
      </c>
      <c r="H196" s="262">
        <f t="shared" si="6"/>
        <v>7417661</v>
      </c>
      <c r="I196" s="262">
        <f t="shared" si="6"/>
        <v>6027000</v>
      </c>
      <c r="J196" s="262">
        <f t="shared" si="6"/>
        <v>4208000</v>
      </c>
      <c r="K196" s="27"/>
      <c r="L196" s="29"/>
    </row>
    <row r="197" spans="1:12" ht="120.75" customHeight="1" x14ac:dyDescent="0.25">
      <c r="A197" s="22"/>
      <c r="B197" s="23"/>
      <c r="C197" s="270" t="s">
        <v>295</v>
      </c>
      <c r="D197" s="271"/>
      <c r="E197" s="262">
        <f>E44+E54+E117+(E135*0.5)+(E161*0.5)+(E162*0.5)+E189</f>
        <v>28576322</v>
      </c>
      <c r="F197" s="262">
        <f>F44+F54+F118+(F136*0.5)+(F162*0.5)+F189</f>
        <v>6800000</v>
      </c>
      <c r="G197" s="262">
        <f>G44+G54+G119+(G137*0.5)+(G161*0.5)+(G162*0.5)+G189</f>
        <v>7960661</v>
      </c>
      <c r="H197" s="262">
        <f>H44+H54+H120+(H138*0.5)+(H161*0.5)+(H162*0.5)+H189</f>
        <v>5770661</v>
      </c>
      <c r="I197" s="262">
        <f>I44+I54+I121+(I139*0.5)+(I162*0.5)+I189</f>
        <v>4990000</v>
      </c>
      <c r="J197" s="262">
        <f>J44+J54+J122+(J140*0.5)+(J162*0.5)+J189</f>
        <v>3055000</v>
      </c>
      <c r="K197" s="27"/>
      <c r="L197" s="29"/>
    </row>
  </sheetData>
  <mergeCells count="9">
    <mergeCell ref="C196:D196"/>
    <mergeCell ref="C197:D197"/>
    <mergeCell ref="C191:D191"/>
    <mergeCell ref="A1:K1"/>
    <mergeCell ref="A167:C167"/>
    <mergeCell ref="A166:K166"/>
    <mergeCell ref="C194:D194"/>
    <mergeCell ref="C195:D195"/>
    <mergeCell ref="D192:I192"/>
  </mergeCells>
  <pageMargins left="0.23622047244094491" right="0.23622047244094491" top="0.74803149606299213" bottom="0.74803149606299213" header="0.31496062992125984" footer="0.31496062992125984"/>
  <pageSetup paperSize="9" scale="18" firstPageNumber="8" fitToHeight="7" orientation="landscape" useFirstPageNumber="1" r:id="rId1"/>
  <headerFooter scaleWithDoc="0">
    <oddHeader>&amp;C&amp;"-,Pogrubiony"&amp;12Inwestycje planowane do realizacji przez MZK Sp. z o.o. w latach 2026 – 2030</oddHeader>
    <oddFooter xml:space="preserve">&amp;R&amp;P
</oddFooter>
  </headerFooter>
  <rowBreaks count="19" manualBreakCount="19">
    <brk id="11" max="11" man="1"/>
    <brk id="19" max="11" man="1"/>
    <brk id="29" max="11" man="1"/>
    <brk id="38" max="11" man="1"/>
    <brk id="44" max="11" man="1"/>
    <brk id="54" max="11" man="1"/>
    <brk id="63" max="11" man="1"/>
    <brk id="69" max="11" man="1"/>
    <brk id="77" max="11" man="1"/>
    <brk id="86" max="11" man="1"/>
    <brk id="96" max="11" man="1"/>
    <brk id="108" max="11" man="1"/>
    <brk id="116" max="11" man="1"/>
    <brk id="122" max="11" man="1"/>
    <brk id="128" max="11" man="1"/>
    <brk id="140" max="11" man="1"/>
    <brk id="153" max="11" man="1"/>
    <brk id="164" max="11" man="1"/>
    <brk id="17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7352-6789-4C12-8861-52FCF40FA9A9}">
  <dimension ref="C3:J16"/>
  <sheetViews>
    <sheetView tabSelected="1" workbookViewId="0">
      <selection activeCell="G11" sqref="G11"/>
    </sheetView>
  </sheetViews>
  <sheetFormatPr defaultRowHeight="15" x14ac:dyDescent="0.25"/>
  <cols>
    <col min="4" max="4" width="36.7109375" customWidth="1"/>
    <col min="5" max="5" width="20.7109375" customWidth="1"/>
    <col min="6" max="10" width="14.28515625" bestFit="1" customWidth="1"/>
  </cols>
  <sheetData>
    <row r="3" spans="3:10" x14ac:dyDescent="0.25">
      <c r="C3" s="224" t="s">
        <v>328</v>
      </c>
    </row>
    <row r="5" spans="3:10" ht="18.75" x14ac:dyDescent="0.3">
      <c r="C5" s="234" t="s">
        <v>329</v>
      </c>
    </row>
    <row r="6" spans="3:10" ht="15.75" customHeight="1" x14ac:dyDescent="0.25">
      <c r="C6" s="279" t="s">
        <v>315</v>
      </c>
      <c r="D6" s="279"/>
      <c r="E6" s="279"/>
      <c r="F6" s="279"/>
      <c r="G6" s="279"/>
      <c r="H6" s="279"/>
      <c r="I6" s="279"/>
      <c r="J6" s="279"/>
    </row>
    <row r="8" spans="3:10" ht="15.75" customHeight="1" x14ac:dyDescent="0.25">
      <c r="C8" s="280" t="s">
        <v>2</v>
      </c>
      <c r="D8" s="280" t="s">
        <v>317</v>
      </c>
      <c r="E8" s="282" t="s">
        <v>330</v>
      </c>
      <c r="F8" s="284" t="s">
        <v>316</v>
      </c>
      <c r="G8" s="285"/>
      <c r="H8" s="285"/>
      <c r="I8" s="285"/>
      <c r="J8" s="286"/>
    </row>
    <row r="9" spans="3:10" ht="31.5" x14ac:dyDescent="0.25">
      <c r="C9" s="281"/>
      <c r="D9" s="281"/>
      <c r="E9" s="283"/>
      <c r="F9" s="266" t="s">
        <v>331</v>
      </c>
      <c r="G9" s="266" t="s">
        <v>332</v>
      </c>
      <c r="H9" s="266" t="s">
        <v>333</v>
      </c>
      <c r="I9" s="266" t="s">
        <v>334</v>
      </c>
      <c r="J9" s="266" t="s">
        <v>335</v>
      </c>
    </row>
    <row r="10" spans="3:10" ht="15.75" x14ac:dyDescent="0.25">
      <c r="C10" s="228"/>
      <c r="D10" s="233" t="s">
        <v>318</v>
      </c>
      <c r="E10" s="230"/>
      <c r="F10" s="230"/>
      <c r="G10" s="230"/>
      <c r="H10" s="230"/>
      <c r="I10" s="227"/>
      <c r="J10" s="227"/>
    </row>
    <row r="11" spans="3:10" ht="15.75" x14ac:dyDescent="0.25">
      <c r="C11" s="225" t="s">
        <v>312</v>
      </c>
      <c r="D11" s="226" t="s">
        <v>319</v>
      </c>
      <c r="E11" s="263">
        <f>E12+E13</f>
        <v>39157166.07</v>
      </c>
      <c r="F11" s="263">
        <f t="shared" ref="F11:J11" si="0">F12+F13</f>
        <v>6420962.9000000004</v>
      </c>
      <c r="G11" s="263">
        <f t="shared" si="0"/>
        <v>8706403.3499999996</v>
      </c>
      <c r="H11" s="263">
        <f t="shared" si="0"/>
        <v>8516777.6999999993</v>
      </c>
      <c r="I11" s="263">
        <f t="shared" si="0"/>
        <v>8250022.1200000001</v>
      </c>
      <c r="J11" s="263">
        <f t="shared" si="0"/>
        <v>7263000</v>
      </c>
    </row>
    <row r="12" spans="3:10" x14ac:dyDescent="0.25">
      <c r="C12" s="232" t="s">
        <v>91</v>
      </c>
      <c r="D12" s="226" t="s">
        <v>320</v>
      </c>
      <c r="E12" s="264">
        <f>F12+G12+H12+I12+J12</f>
        <v>35657166.07</v>
      </c>
      <c r="F12" s="267">
        <v>5920962.9000000004</v>
      </c>
      <c r="G12" s="267">
        <v>7206403.3499999996</v>
      </c>
      <c r="H12" s="267">
        <v>8016777.7000000002</v>
      </c>
      <c r="I12" s="268">
        <v>7750022.1200000001</v>
      </c>
      <c r="J12" s="268">
        <v>6763000</v>
      </c>
    </row>
    <row r="13" spans="3:10" x14ac:dyDescent="0.25">
      <c r="C13" s="232" t="s">
        <v>93</v>
      </c>
      <c r="D13" s="226" t="s">
        <v>321</v>
      </c>
      <c r="E13" s="264">
        <f>F13+G13+H13+I13+J13</f>
        <v>3500000</v>
      </c>
      <c r="F13" s="267">
        <v>500000</v>
      </c>
      <c r="G13" s="267">
        <v>1500000</v>
      </c>
      <c r="H13" s="267">
        <v>500000</v>
      </c>
      <c r="I13" s="268">
        <v>500000</v>
      </c>
      <c r="J13" s="268">
        <v>500000</v>
      </c>
    </row>
    <row r="14" spans="3:10" ht="31.5" x14ac:dyDescent="0.25">
      <c r="C14" s="228" t="s">
        <v>313</v>
      </c>
      <c r="D14" s="229" t="s">
        <v>322</v>
      </c>
      <c r="E14" s="263">
        <f>F14+G14+H14+I14+J14</f>
        <v>5000000</v>
      </c>
      <c r="F14" s="263">
        <v>3000000</v>
      </c>
      <c r="G14" s="263">
        <v>2000000</v>
      </c>
      <c r="H14" s="263">
        <v>0</v>
      </c>
      <c r="I14" s="269">
        <v>0</v>
      </c>
      <c r="J14" s="269">
        <v>0</v>
      </c>
    </row>
    <row r="15" spans="3:10" ht="31.5" x14ac:dyDescent="0.25">
      <c r="C15" s="228" t="s">
        <v>314</v>
      </c>
      <c r="D15" s="229" t="s">
        <v>324</v>
      </c>
      <c r="E15" s="263">
        <f>F15+G15+H15+I15+J15</f>
        <v>14425477.93</v>
      </c>
      <c r="F15" s="263">
        <v>2212037.1</v>
      </c>
      <c r="G15" s="263">
        <v>4774918.6500000004</v>
      </c>
      <c r="H15" s="263">
        <v>4671544.3</v>
      </c>
      <c r="I15" s="269">
        <v>2766977.88</v>
      </c>
      <c r="J15" s="269">
        <v>0</v>
      </c>
    </row>
    <row r="16" spans="3:10" ht="15.75" x14ac:dyDescent="0.25">
      <c r="C16" s="231"/>
      <c r="D16" s="233" t="s">
        <v>323</v>
      </c>
      <c r="E16" s="265">
        <f>E11+E14+E15</f>
        <v>58582644</v>
      </c>
      <c r="F16" s="265">
        <f t="shared" ref="F16:J16" si="1">F11+F14+F15</f>
        <v>11633000</v>
      </c>
      <c r="G16" s="265">
        <f t="shared" si="1"/>
        <v>15481322</v>
      </c>
      <c r="H16" s="265">
        <f t="shared" si="1"/>
        <v>13188322</v>
      </c>
      <c r="I16" s="265">
        <f t="shared" si="1"/>
        <v>11017000</v>
      </c>
      <c r="J16" s="265">
        <f t="shared" si="1"/>
        <v>7263000</v>
      </c>
    </row>
  </sheetData>
  <mergeCells count="5">
    <mergeCell ref="C6:J6"/>
    <mergeCell ref="C8:C9"/>
    <mergeCell ref="D8:D9"/>
    <mergeCell ref="E8:E9"/>
    <mergeCell ref="F8:J8"/>
  </mergeCells>
  <phoneticPr fontId="23"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Tabele 1-6</vt:lpstr>
      <vt:lpstr>Tabela 7 </vt:lpstr>
      <vt:lpstr>'Tabele 1-6'!Obszar_wydruku</vt:lpstr>
      <vt:lpstr>'Tabele 1-6'!Tytuły_wydruku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Florek</dc:creator>
  <cp:lastModifiedBy>Robert Byś</cp:lastModifiedBy>
  <cp:lastPrinted>2025-11-13T08:16:29Z</cp:lastPrinted>
  <dcterms:created xsi:type="dcterms:W3CDTF">2025-10-23T11:55:18Z</dcterms:created>
  <dcterms:modified xsi:type="dcterms:W3CDTF">2025-12-08T11:04:13Z</dcterms:modified>
</cp:coreProperties>
</file>